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5\sua chua\kiem dinh\"/>
    </mc:Choice>
  </mc:AlternateContent>
  <xr:revisionPtr revIDLastSave="0" documentId="13_ncr:1_{186E1481-0225-4B16-B763-190C63C80288}" xr6:coauthVersionLast="47" xr6:coauthVersionMax="47" xr10:uidLastSave="{00000000-0000-0000-0000-000000000000}"/>
  <bookViews>
    <workbookView xWindow="-120" yWindow="-120" windowWidth="24240" windowHeight="13020" firstSheet="3" activeTab="3" xr2:uid="{00000000-000D-0000-FFFF-FFFF00000000}"/>
  </bookViews>
  <sheets>
    <sheet name="SO BO" sheetId="5" state="hidden" r:id="rId1"/>
    <sheet name="DANH MUC BAO TRI" sheetId="3" state="hidden" r:id="rId2"/>
    <sheet name="TEN THIET BI" sheetId="4" state="hidden" r:id="rId3"/>
    <sheet name="DMCG" sheetId="7" r:id="rId4"/>
  </sheets>
  <definedNames>
    <definedName name="_xlnm._FilterDatabase" localSheetId="1" hidden="1">'DANH MUC BAO TRI'!$E$9:$E$37</definedName>
    <definedName name="_xlnm.Print_Titles" localSheetId="3">DMCG!$4:$4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" i="5" l="1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2" i="5"/>
  <c r="T4" i="5" a="1"/>
  <c r="T4" i="5" s="1"/>
  <c r="V3" i="5" a="1"/>
  <c r="V3" i="5" s="1"/>
  <c r="V4" i="5" a="1"/>
  <c r="V4" i="5" s="1"/>
  <c r="V5" i="5" a="1"/>
  <c r="V5" i="5" s="1"/>
  <c r="V6" i="5" a="1"/>
  <c r="V6" i="5" s="1"/>
  <c r="V7" i="5" a="1"/>
  <c r="V7" i="5" s="1"/>
  <c r="V8" i="5" a="1"/>
  <c r="V8" i="5" s="1"/>
  <c r="V9" i="5" a="1"/>
  <c r="V9" i="5" s="1"/>
  <c r="V10" i="5" a="1"/>
  <c r="V10" i="5" s="1"/>
  <c r="V11" i="5" a="1"/>
  <c r="V11" i="5" s="1"/>
  <c r="V12" i="5" a="1"/>
  <c r="V12" i="5" s="1"/>
  <c r="V13" i="5" a="1"/>
  <c r="V13" i="5" s="1"/>
  <c r="V14" i="5" a="1"/>
  <c r="V14" i="5" s="1"/>
  <c r="V15" i="5" a="1"/>
  <c r="V15" i="5" s="1"/>
  <c r="V16" i="5" a="1"/>
  <c r="V16" i="5" s="1"/>
  <c r="V17" i="5" a="1"/>
  <c r="V17" i="5" s="1"/>
  <c r="V18" i="5" a="1"/>
  <c r="V18" i="5" s="1"/>
  <c r="V19" i="5" a="1"/>
  <c r="V19" i="5" s="1"/>
  <c r="V20" i="5" a="1"/>
  <c r="V20" i="5" s="1"/>
  <c r="V21" i="5" a="1"/>
  <c r="V21" i="5" s="1"/>
  <c r="V22" i="5" a="1"/>
  <c r="V22" i="5" s="1"/>
  <c r="V23" i="5" a="1"/>
  <c r="V23" i="5" s="1"/>
  <c r="V24" i="5" a="1"/>
  <c r="V24" i="5" s="1"/>
  <c r="V25" i="5" a="1"/>
  <c r="V25" i="5" s="1"/>
  <c r="V26" i="5" a="1"/>
  <c r="V26" i="5" s="1"/>
  <c r="V27" i="5" a="1"/>
  <c r="V27" i="5" s="1"/>
  <c r="V28" i="5" a="1"/>
  <c r="V28" i="5" s="1"/>
  <c r="V29" i="5" a="1"/>
  <c r="V29" i="5" s="1"/>
  <c r="T2" i="5" a="1"/>
  <c r="T2" i="5" s="1"/>
  <c r="V2" i="5" a="1"/>
  <c r="V2" i="5" s="1"/>
  <c r="U3" i="5"/>
  <c r="U4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T5" i="5" a="1"/>
  <c r="T5" i="5" s="1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T3" i="5" a="1"/>
  <c r="T3" i="5" s="1"/>
  <c r="T6" i="5" a="1"/>
  <c r="T6" i="5" s="1"/>
  <c r="T7" i="5" a="1"/>
  <c r="T7" i="5" s="1"/>
  <c r="T8" i="5" a="1"/>
  <c r="T8" i="5" s="1"/>
  <c r="T9" i="5" a="1"/>
  <c r="T9" i="5" s="1"/>
  <c r="T10" i="5" a="1"/>
  <c r="T10" i="5" s="1"/>
  <c r="T11" i="5" a="1"/>
  <c r="T11" i="5" s="1"/>
  <c r="T12" i="5" a="1"/>
  <c r="T12" i="5" s="1"/>
  <c r="T13" i="5" a="1"/>
  <c r="T13" i="5" s="1"/>
  <c r="T14" i="5" a="1"/>
  <c r="T14" i="5" s="1"/>
  <c r="T15" i="5" a="1"/>
  <c r="T15" i="5" s="1"/>
  <c r="T16" i="5" a="1"/>
  <c r="T16" i="5" s="1"/>
  <c r="T17" i="5" a="1"/>
  <c r="T17" i="5" s="1"/>
  <c r="T18" i="5" a="1"/>
  <c r="T18" i="5" s="1"/>
  <c r="T19" i="5" a="1"/>
  <c r="T19" i="5" s="1"/>
  <c r="T20" i="5" a="1"/>
  <c r="T20" i="5" s="1"/>
  <c r="T21" i="5" a="1"/>
  <c r="T21" i="5" s="1"/>
  <c r="T22" i="5" a="1"/>
  <c r="T22" i="5" s="1"/>
  <c r="T23" i="5" a="1"/>
  <c r="T23" i="5" s="1"/>
  <c r="T24" i="5" a="1"/>
  <c r="T24" i="5" s="1"/>
  <c r="T25" i="5" a="1"/>
  <c r="T25" i="5" s="1"/>
  <c r="T26" i="5" a="1"/>
  <c r="T26" i="5" s="1"/>
  <c r="T27" i="5" a="1"/>
  <c r="T27" i="5" s="1"/>
  <c r="T28" i="5" a="1"/>
  <c r="T28" i="5" s="1"/>
  <c r="T29" i="5" a="1"/>
  <c r="T29" i="5" s="1"/>
  <c r="T30" i="5" a="1"/>
  <c r="T30" i="5" s="1"/>
  <c r="S30" i="5"/>
  <c r="G36" i="3"/>
  <c r="W29" i="5" l="1"/>
  <c r="W25" i="5"/>
  <c r="W28" i="5"/>
  <c r="W27" i="5"/>
  <c r="W26" i="5"/>
  <c r="W16" i="5"/>
  <c r="W23" i="5"/>
  <c r="W15" i="5"/>
  <c r="W24" i="5"/>
  <c r="W22" i="5"/>
  <c r="W21" i="5"/>
  <c r="W20" i="5"/>
  <c r="W19" i="5"/>
  <c r="W17" i="5"/>
  <c r="W18" i="5"/>
  <c r="W14" i="5"/>
  <c r="W13" i="5"/>
  <c r="W10" i="5"/>
  <c r="W12" i="5"/>
  <c r="W8" i="5"/>
  <c r="W9" i="5"/>
  <c r="W11" i="5"/>
  <c r="W5" i="5"/>
  <c r="W4" i="5"/>
  <c r="W6" i="5"/>
  <c r="W7" i="5"/>
  <c r="W3" i="5"/>
  <c r="S2" i="5"/>
  <c r="U2" i="5"/>
  <c r="W2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<sst xmlns="http://schemas.openxmlformats.org/spreadsheetml/2006/main" count="367" uniqueCount="193">
  <si>
    <t>BỆNH VIỆN ĐA KHOA CÀ MAU</t>
  </si>
  <si>
    <t>Ban QLMSSC</t>
  </si>
  <si>
    <t>DANH MỤC NHU CẦU BẢO TRÌ, BẢO DƯỠNG THIẾT BỊ, MÁY MÓC NĂM 2025</t>
  </si>
  <si>
    <t>Đơn vị tính:  Việt Nam Đồng</t>
  </si>
  <si>
    <t>Cấu hình, quy cách, thông số kỹ thuật, nước sản xuất…</t>
  </si>
  <si>
    <t>Đơn vị tính</t>
  </si>
  <si>
    <t xml:space="preserve">Số lượng </t>
  </si>
  <si>
    <t>Đơn giá dự kiến</t>
  </si>
  <si>
    <t>Thành tiền</t>
  </si>
  <si>
    <t>Ghi chú</t>
  </si>
  <si>
    <t>Hệ thống nội soi phẫu thuật Richard Wolf 5512 - Đức</t>
  </si>
  <si>
    <t>Hệ thống</t>
  </si>
  <si>
    <t>GMHS</t>
  </si>
  <si>
    <t>Hệ thống nội soi tiết niệu bàng quang (bao gồm máy nén khí tán sỏi) Karl Storz - Đức</t>
  </si>
  <si>
    <t>Hệ thống nội soi khớp gối TELECAM DX II Karl Storz - Đức</t>
  </si>
  <si>
    <t>Máy gây mê giúp thở Care Station A1 620 - Mỹ</t>
  </si>
  <si>
    <t>Máy</t>
  </si>
  <si>
    <t>Máy gây mê giúp thở Aespire 7900 - Mỹ</t>
  </si>
  <si>
    <t>Máy gây mê kèm máy thở Blease Focus - Mỹ</t>
  </si>
  <si>
    <t>Máy thở hậu phẫu Banet 840 - Ireland</t>
  </si>
  <si>
    <t>Máy thở VFS 850 - Việt Nam</t>
  </si>
  <si>
    <t>Máy thở Elisa 300 - Đức</t>
  </si>
  <si>
    <t>Máy thở Savina 300 - Đức</t>
  </si>
  <si>
    <t>Máy cắt đốt Bowa - Đức</t>
  </si>
  <si>
    <t>Máy cắt đốt Vio 300S - Đức</t>
  </si>
  <si>
    <t>Máy cắt đốt Vio 100C - Đức</t>
  </si>
  <si>
    <t>Máy cắt đốt TOM 411 - Đức</t>
  </si>
  <si>
    <t>Máy cắt đốt hàn mạch Vylab FT10 - Mỹ</t>
  </si>
  <si>
    <t xml:space="preserve">Máy </t>
  </si>
  <si>
    <t>Máy X-quang C-arm Phillips - Hà Lan</t>
  </si>
  <si>
    <t>Hệ thống CT 128 lát model: Somatome, xuất xứ: Simens - Đức</t>
  </si>
  <si>
    <t>Hệ thống CT 32 lát model: Somatome, xuất xứ: Simens - Trung Quốc</t>
  </si>
  <si>
    <t>Hệ thống MRI model: AIRIS Vento, xuất xứ Hitachi - Nhật</t>
  </si>
  <si>
    <t>Hệ thống xử lý nước R.O chạy thận nhân tạo Fotune/WTS-RO-HD2000</t>
  </si>
  <si>
    <t>Hệ thống nội soi tiêu hoá CV-190 xuất xứ Nhật, gồm bộ xử lý và 02 ống soi GIF-HQ-190 và CF-HQ190L</t>
  </si>
  <si>
    <t>Máy siêu âm 4 đầu dò Logiq P7 xuất xứ GE - Hàn Quốc</t>
  </si>
  <si>
    <t>Máy siêu âm 2 đầu dò Versana Essential xuất xứ GE - Hàn Quốc</t>
  </si>
  <si>
    <t>Máy đo loãng xương Progidy - Mexico</t>
  </si>
  <si>
    <t>Hệ thống X-quang kỹ thuật số DRX Ascend xuất xứ Careastream - Trung Quốc</t>
  </si>
  <si>
    <t>Máy X-quang kỹ thuật số 2 tấm Polyrad-S xuất xứ Sedecal - Tây Ban Nha</t>
  </si>
  <si>
    <t>Máy cắt lọc vết thương bằng sóng siêu âm SONOCA 185 xuất xứ Đức</t>
  </si>
  <si>
    <t>Tổng</t>
  </si>
  <si>
    <t>Lập bảng</t>
  </si>
  <si>
    <t>STT</t>
  </si>
  <si>
    <t>Danh mục thiết bị bảo trì</t>
  </si>
  <si>
    <t xml:space="preserve"> </t>
  </si>
  <si>
    <t>Công ty TNHH thương mại dịch vụ VietMed</t>
  </si>
  <si>
    <t>Công ty Cổ phần thiết bị kỹ thuật V.T</t>
  </si>
  <si>
    <t>Công ty Cổ phần Công nghệ Nam Đại Dương</t>
  </si>
  <si>
    <t>Công ty Cổ phần Đầu tư và Công nghệ Bắc Hà</t>
  </si>
  <si>
    <t>Công ty TNHH thương mại dịch vụ M.E.M</t>
  </si>
  <si>
    <t>Công ty TNHH thương mại và dịch vụ Y Việt</t>
  </si>
  <si>
    <t>Công ty TNHH thương mại Vĩnh Phát</t>
  </si>
  <si>
    <t>Công ty TNHH SNC Asia</t>
  </si>
  <si>
    <t>Công ty TNHH y tế Việt Tiến</t>
  </si>
  <si>
    <t>Công ty TNHH thiết bị y tế Bắc Việt</t>
  </si>
  <si>
    <t>Hệ thống nội soi tổng quát (Tricam SL II) Karl Storz -  Đức</t>
  </si>
  <si>
    <t>Hệ thống nội soi tổng quát (IMAGE1 S) Karl Storz -  Đức</t>
  </si>
  <si>
    <t>Công ty Cổ phần thiết bị y tế Nam Trung</t>
  </si>
  <si>
    <t>Công ty TNHH thương mại dịch vụ kỹ thuật Nhất An Sinh</t>
  </si>
  <si>
    <t>Công ty TNHH trang thiết bị y tế Anh Khoa</t>
  </si>
  <si>
    <t>Công ty TNHH thiết bị y tế Sertech</t>
  </si>
  <si>
    <t>bổ sung dựa trên báo giá được chọn</t>
  </si>
  <si>
    <t>Đơn giá nhỏ nhất</t>
  </si>
  <si>
    <t>Công ty nhỏ nhất</t>
  </si>
  <si>
    <t>Đơn giá cao nhất</t>
  </si>
  <si>
    <t xml:space="preserve">Công ty cao nhất </t>
  </si>
  <si>
    <t>tỉ lệ (max/min)</t>
  </si>
  <si>
    <t>Công ty TNHH trang thiết bị y tế miền tây</t>
  </si>
  <si>
    <t>Công ty TNHH thương mại dịch vụ kỹ thuật Ngọc Diệp</t>
  </si>
  <si>
    <t>Năm đưa vào sử dụng</t>
  </si>
  <si>
    <t xml:space="preserve">Khoa </t>
  </si>
  <si>
    <t>Máy cắt đốt</t>
  </si>
  <si>
    <t>Vio 300S ( Erbe)</t>
  </si>
  <si>
    <t>Đức</t>
  </si>
  <si>
    <t>Tom 411 ( Tenko)</t>
  </si>
  <si>
    <t>Coviden Valleylab FT 10</t>
  </si>
  <si>
    <t>Mỹ</t>
  </si>
  <si>
    <t>Vio 100C (Erbe)</t>
  </si>
  <si>
    <t>Kiểm định đạt năm 2024</t>
  </si>
  <si>
    <t>Kiểm định máy ko đạt năm 2024</t>
  </si>
  <si>
    <t>Hết hạn kiểm định ngày 24/08/2025</t>
  </si>
  <si>
    <t>DANH MỤC NHU CẦU KIỂM ĐỊNH THIẾT BỊ, MÁY MÓC NĂM 2025</t>
  </si>
  <si>
    <t>Tình trạng</t>
  </si>
  <si>
    <t>Mã DV</t>
  </si>
  <si>
    <t>MCĐ-01</t>
  </si>
  <si>
    <t>MCĐ-02</t>
  </si>
  <si>
    <t>MCĐ-03</t>
  </si>
  <si>
    <t>MCĐ-04</t>
  </si>
  <si>
    <t xml:space="preserve">Máy thở </t>
  </si>
  <si>
    <t>HSTC</t>
  </si>
  <si>
    <t>Elisa 300</t>
  </si>
  <si>
    <t>Kiểm định 18 máy đợt 1. Ngày hết hạn kiểm định 24/08/2025</t>
  </si>
  <si>
    <t>Savina 300</t>
  </si>
  <si>
    <t>Evita 600</t>
  </si>
  <si>
    <t>Elisa 600</t>
  </si>
  <si>
    <t>Lyra X2</t>
  </si>
  <si>
    <t>Evita 300</t>
  </si>
  <si>
    <t>MT-01</t>
  </si>
  <si>
    <t>MT-02</t>
  </si>
  <si>
    <t>MT-03</t>
  </si>
  <si>
    <t>MT-04</t>
  </si>
  <si>
    <t>MT-05</t>
  </si>
  <si>
    <t>MT-06</t>
  </si>
  <si>
    <t>MT-07</t>
  </si>
  <si>
    <t>MT-08</t>
  </si>
  <si>
    <t>Máy lọc thận nhân tạo</t>
  </si>
  <si>
    <t>Dialog</t>
  </si>
  <si>
    <t>Đã kiểm định ngày 25/08/2024</t>
  </si>
  <si>
    <t>Kiểm định đợt 1. Ngày hết hạn 24/08/2025</t>
  </si>
  <si>
    <t>21 máy kiểm định đợt 2. Ngày hết hạn kiểm định 31/10/2025</t>
  </si>
  <si>
    <t>MLT-01</t>
  </si>
  <si>
    <t>MLT-02</t>
  </si>
  <si>
    <t>Diamax</t>
  </si>
  <si>
    <t>Nhật</t>
  </si>
  <si>
    <t>Đã kiểm định ngày 31/10/2024</t>
  </si>
  <si>
    <t>Máy gây mê giúp thở</t>
  </si>
  <si>
    <t>Care station A1 620</t>
  </si>
  <si>
    <t>Máy gây mê kèm theo máy thở</t>
  </si>
  <si>
    <t>Aespire 7900</t>
  </si>
  <si>
    <t>Blease Focus-730</t>
  </si>
  <si>
    <t>Ngày hết hạn kiểm định. 31/10/2025</t>
  </si>
  <si>
    <t>MGM-01</t>
  </si>
  <si>
    <t>MGM-02</t>
  </si>
  <si>
    <t>MGM-03</t>
  </si>
  <si>
    <t>Máy đo loãng xương toàn thân tia X</t>
  </si>
  <si>
    <t>CT-32</t>
  </si>
  <si>
    <t>C-ARM</t>
  </si>
  <si>
    <t>MLX</t>
  </si>
  <si>
    <t>Prodigy</t>
  </si>
  <si>
    <t>Bennet 840</t>
  </si>
  <si>
    <t>Bennet 980</t>
  </si>
  <si>
    <t>Số lượng</t>
  </si>
  <si>
    <t>Mô tả yêu cầu dịch vụ</t>
  </si>
  <si>
    <t>Model</t>
  </si>
  <si>
    <t>Nước sản xuất</t>
  </si>
  <si>
    <t>Ireland</t>
  </si>
  <si>
    <t xml:space="preserve">Đức </t>
  </si>
  <si>
    <t>Việt Nam</t>
  </si>
  <si>
    <t>Kèm theo Yêu cầu Báo giá số: ….../BV-VT-TBYT, ngày ... tháng ... năm 2025 
của Bệnh viện Đa khoa Cà Mau</t>
  </si>
  <si>
    <t>VFS - 510</t>
  </si>
  <si>
    <t>-Kiểm định về an toàn và tính năng kỹ thuật của các thiết bị y tế này.
- Quy trình kiểm định phải tuân thủ theo quy định của Bộ y tế và pháp luật hiện hành.
- Nhà thầu tham gia kiểm định phải gửi hồ sơ năng lực chứng minh có khả năng thực hiện các công tác kiểm định bao gồm:
+ Giấy chứng nhận đăng ký hoạt động kiểm định trang thiết bị y tế/
+ Hồ sơ năng lực các công việc kiểm định đã thực hiện.</t>
  </si>
  <si>
    <t>- Kiểm xạ phòng / khu vực đặt các thiết bị y tế trên nhằm đảm bảo quy định về an toàn bức xạ
- Quy trình kiểm định phải tuân thủ quy định của Bộ Khoa học công nghệ và pháp luật hiện hành.
- Nhà thầu tham gia kiểm định phải gửi hồ sơ năng lực chứng minh có khả năng thực hiện các công tác kiểm định bao gồm:
+ Giấy chứng nhận đăng ký hoạt động kiểm xạ, kiểm định thiết bị bức xạ
+ Hồ sơ năng lực các công việc kiểm xạ đã thực hiện.</t>
  </si>
  <si>
    <t xml:space="preserve">Tên thiết bị </t>
  </si>
  <si>
    <t>MGT</t>
  </si>
  <si>
    <t>VitalBeam</t>
  </si>
  <si>
    <t>Hệ thống máy X-Q Kỹ thuật số 2 tấm</t>
  </si>
  <si>
    <t>Hệ thống máy X-Q cố định</t>
  </si>
  <si>
    <t>Hệ thống CT128 Lát</t>
  </si>
  <si>
    <t>X-Q Răng</t>
  </si>
  <si>
    <t>Hệ thống DSA</t>
  </si>
  <si>
    <t xml:space="preserve">Bồn oxy lỏng </t>
  </si>
  <si>
    <t>Bồn khí nén 500 lít</t>
  </si>
  <si>
    <t>Nồi hấp tiệt trùng</t>
  </si>
  <si>
    <t>Polyrad S</t>
  </si>
  <si>
    <t>MR22984</t>
  </si>
  <si>
    <t>DRX-ASCEND
(Linear MC150)</t>
  </si>
  <si>
    <t>QRAD-17R-08042
(LM01610)</t>
  </si>
  <si>
    <t>Trung Quốc</t>
  </si>
  <si>
    <t>Somatom Definition Edge (1059000)</t>
  </si>
  <si>
    <t>Somatom</t>
  </si>
  <si>
    <t>Max-gls</t>
  </si>
  <si>
    <t>GLS1208086</t>
  </si>
  <si>
    <t>Hàn Quốc</t>
  </si>
  <si>
    <t>BV-Endura</t>
  </si>
  <si>
    <t>Artis Zee Ceiling
 ( 6644350)</t>
  </si>
  <si>
    <t>EFV-C10</t>
  </si>
  <si>
    <t>Pháp</t>
  </si>
  <si>
    <t>5V500</t>
  </si>
  <si>
    <t>Ý</t>
  </si>
  <si>
    <t>Đài loan</t>
  </si>
  <si>
    <t>WS-280YDA</t>
  </si>
  <si>
    <t>511934MA</t>
  </si>
  <si>
    <t>CT-128</t>
  </si>
  <si>
    <t>XQR</t>
  </si>
  <si>
    <t>DSA</t>
  </si>
  <si>
    <t>BKN</t>
  </si>
  <si>
    <t>NH-01</t>
  </si>
  <si>
    <t>NH-02</t>
  </si>
  <si>
    <t>NH-03</t>
  </si>
  <si>
    <t>Hệ thống chụp cắt lớp vi tính (CT32 lát)</t>
  </si>
  <si>
    <t>Máy C-Arm</t>
  </si>
  <si>
    <t>BOL</t>
  </si>
  <si>
    <t>XQ2T</t>
  </si>
  <si>
    <t>XQCĐ</t>
  </si>
  <si>
    <t>TC. 500; SA-500 ABW</t>
  </si>
  <si>
    <t>HS- 5035D; HS- 5020 G</t>
  </si>
  <si>
    <t>Kiểm định thiết bị và Kiểm xạ khu vực đặt thiết bị y tế (09 thiết bị)</t>
  </si>
  <si>
    <t>Máy cắt đốt (dao phẩu thuật LigaSure)</t>
  </si>
  <si>
    <t xml:space="preserve">đã ký kiểm định riêng </t>
  </si>
  <si>
    <t>Ghi chú: Máy đo loãng xương toàn thân tia X; Hệ thống máy X-Q cố định, Hệ thống chụp cắt lớp vi tính (CT32 lát) chỉ kiểm xạ phòng (không kiểm định máy)</t>
  </si>
  <si>
    <t>Kiểm định an toàn thiết bị y tế (104 thiết bị)</t>
  </si>
  <si>
    <t>Hệ thống xạ trị gia tốc tuyến tính, thiết bị ghi đo bức xạ cầm tay và hiệu chuẩn đo liều trong xạ trị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</si>
</sst>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rgb="FFFF0000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0070C0"/>
      <name val="Times New Roman"/>
      <family val="1"/>
    </font>
    <font>
      <sz val="11"/>
      <color rgb="FF0070C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9" fontId="23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17" fillId="0" borderId="2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0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wrapText="1"/>
    </xf>
    <xf numFmtId="3" fontId="2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3" fontId="19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4" fillId="2" borderId="2" xfId="0" applyFont="1" applyFill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3" fontId="13" fillId="0" borderId="2" xfId="0" applyNumberFormat="1" applyFont="1" applyBorder="1" applyAlignment="1">
      <alignment horizontal="right" vertical="center" wrapText="1"/>
    </xf>
    <xf numFmtId="0" fontId="24" fillId="2" borderId="5" xfId="0" applyFont="1" applyFill="1" applyBorder="1" applyAlignment="1">
      <alignment horizontal="center" vertical="center" wrapText="1"/>
    </xf>
    <xf numFmtId="9" fontId="0" fillId="0" borderId="2" xfId="2" applyFont="1" applyBorder="1"/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22" fillId="0" borderId="2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6" fillId="0" borderId="2" xfId="1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19" fillId="0" borderId="0" xfId="0" applyFont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left" vertical="center" wrapText="1"/>
    </xf>
    <xf numFmtId="3" fontId="26" fillId="0" borderId="2" xfId="0" applyNumberFormat="1" applyFont="1" applyBorder="1" applyAlignment="1">
      <alignment horizontal="center" vertical="center"/>
    </xf>
    <xf numFmtId="3" fontId="26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quotePrefix="1" applyFont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26" fillId="0" borderId="2" xfId="0" quotePrefix="1" applyFont="1" applyBorder="1" applyAlignment="1">
      <alignment horizontal="left" vertical="top" wrapText="1"/>
    </xf>
    <xf numFmtId="0" fontId="26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wrapText="1"/>
    </xf>
  </cellXfs>
  <cellStyles count="3">
    <cellStyle name="Normal" xfId="0" builtinId="0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49"/>
  <sheetViews>
    <sheetView zoomScaleNormal="100" workbookViewId="0">
      <pane xSplit="2" ySplit="1" topLeftCell="C40" activePane="bottomRight" state="frozen"/>
      <selection pane="topRight" activeCell="C1" sqref="C1"/>
      <selection pane="bottomLeft" activeCell="A2" sqref="A2"/>
      <selection pane="bottomRight" activeCell="C34" sqref="C34:D49"/>
    </sheetView>
  </sheetViews>
  <sheetFormatPr defaultRowHeight="15" x14ac:dyDescent="0.25"/>
  <cols>
    <col min="1" max="1" width="4.7109375" customWidth="1"/>
    <col min="2" max="2" width="28.42578125" customWidth="1"/>
    <col min="3" max="3" width="15.7109375" customWidth="1"/>
    <col min="4" max="4" width="30.85546875" customWidth="1"/>
    <col min="5" max="16" width="15.7109375" customWidth="1"/>
    <col min="17" max="18" width="17.85546875" customWidth="1"/>
    <col min="19" max="19" width="17.28515625" customWidth="1"/>
    <col min="20" max="20" width="19.7109375" customWidth="1"/>
    <col min="21" max="21" width="20.28515625" customWidth="1"/>
    <col min="22" max="22" width="20" customWidth="1"/>
    <col min="23" max="23" width="15" customWidth="1"/>
  </cols>
  <sheetData>
    <row r="1" spans="1:23" ht="63" x14ac:dyDescent="0.25">
      <c r="A1" s="5" t="s">
        <v>43</v>
      </c>
      <c r="B1" s="5" t="s">
        <v>44</v>
      </c>
      <c r="C1" s="25" t="s">
        <v>61</v>
      </c>
      <c r="D1" s="26" t="s">
        <v>58</v>
      </c>
      <c r="E1" s="26" t="s">
        <v>48</v>
      </c>
      <c r="F1" s="25" t="s">
        <v>55</v>
      </c>
      <c r="G1" s="25" t="s">
        <v>46</v>
      </c>
      <c r="H1" s="25" t="s">
        <v>47</v>
      </c>
      <c r="I1" s="25" t="s">
        <v>59</v>
      </c>
      <c r="J1" s="25" t="s">
        <v>60</v>
      </c>
      <c r="K1" s="25" t="s">
        <v>53</v>
      </c>
      <c r="L1" s="26" t="s">
        <v>49</v>
      </c>
      <c r="M1" s="25" t="s">
        <v>51</v>
      </c>
      <c r="N1" s="25" t="s">
        <v>50</v>
      </c>
      <c r="O1" s="25" t="s">
        <v>54</v>
      </c>
      <c r="P1" s="25" t="s">
        <v>52</v>
      </c>
      <c r="Q1" s="25" t="s">
        <v>68</v>
      </c>
      <c r="R1" s="25" t="s">
        <v>69</v>
      </c>
      <c r="S1" s="50" t="s">
        <v>63</v>
      </c>
      <c r="T1" s="50" t="s">
        <v>64</v>
      </c>
      <c r="U1" s="50" t="s">
        <v>65</v>
      </c>
      <c r="V1" s="50" t="s">
        <v>66</v>
      </c>
      <c r="W1" s="54" t="s">
        <v>67</v>
      </c>
    </row>
    <row r="2" spans="1:23" ht="30" hidden="1" x14ac:dyDescent="0.25">
      <c r="A2" s="7">
        <v>1</v>
      </c>
      <c r="B2" s="27" t="s">
        <v>10</v>
      </c>
      <c r="C2" s="18">
        <v>12600000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>
        <f t="shared" ref="Q2:Q30" si="0">COUNTA(C2:P2)</f>
        <v>1</v>
      </c>
      <c r="S2" s="51">
        <f>MIN(C2:P2)</f>
        <v>12600000</v>
      </c>
      <c r="T2" s="27" t="str" cm="1">
        <f t="array" ref="T2">INDEX($A$1:$P$30,1,COLUMN(_xlfn.XLOOKUP(MIN(C2:P2),C2:P2,C2:P2,notfound,0,1)))</f>
        <v>Công ty TNHH thiết bị y tế Sertech</v>
      </c>
      <c r="U2" s="51">
        <f>MAX(C2:P2)</f>
        <v>12600000</v>
      </c>
      <c r="V2" s="27" t="str" cm="1">
        <f t="array" ref="V2">INDEX($A$1:$P$30,1,COLUMN(_xlfn.XLOOKUP(MAX(C2:P2),C2:P2,C2:P2,notfound,0,1)))</f>
        <v>Công ty TNHH thiết bị y tế Sertech</v>
      </c>
      <c r="W2" s="55">
        <f>U2/S2*100%</f>
        <v>1</v>
      </c>
    </row>
    <row r="3" spans="1:23" ht="45" hidden="1" x14ac:dyDescent="0.25">
      <c r="A3" s="7">
        <v>2</v>
      </c>
      <c r="B3" s="27" t="s">
        <v>13</v>
      </c>
      <c r="C3" s="18">
        <v>12600000</v>
      </c>
      <c r="D3" s="18">
        <v>36600000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>
        <f t="shared" si="0"/>
        <v>2</v>
      </c>
      <c r="S3" s="51">
        <f t="shared" ref="S3:S29" si="1">MIN(C3:P3)</f>
        <v>12600000</v>
      </c>
      <c r="T3" s="27" t="str" cm="1">
        <f t="array" ref="T3">INDEX($A$1:$P$30,1,COLUMN(_xlfn.XLOOKUP(MIN(C3:P3),C3:P3,C3:P3,notfound,0,1)))</f>
        <v>Công ty TNHH thiết bị y tế Sertech</v>
      </c>
      <c r="U3" s="51">
        <f t="shared" ref="U3:U29" si="2">MAX(C3:P3)</f>
        <v>36600000</v>
      </c>
      <c r="V3" s="27" t="str" cm="1">
        <f t="array" ref="V3">INDEX($A$1:$P$30,1,COLUMN(_xlfn.XLOOKUP(MAX(C3:P3),C3:P3,C3:P3,notfound,0,1)))</f>
        <v>Công ty Cổ phần thiết bị y tế Nam Trung</v>
      </c>
      <c r="W3" s="55">
        <f t="shared" ref="W3:W29" si="3">U3/S3*100%</f>
        <v>2.9047619047619047</v>
      </c>
    </row>
    <row r="4" spans="1:23" ht="30" hidden="1" x14ac:dyDescent="0.25">
      <c r="A4" s="7">
        <v>3</v>
      </c>
      <c r="B4" s="27" t="s">
        <v>57</v>
      </c>
      <c r="C4" s="18">
        <v>11600000</v>
      </c>
      <c r="D4" s="18">
        <v>47700000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>
        <f t="shared" si="0"/>
        <v>2</v>
      </c>
      <c r="S4" s="51">
        <f t="shared" si="1"/>
        <v>11600000</v>
      </c>
      <c r="T4" s="27" t="str" cm="1">
        <f t="array" ref="T4">INDEX($A$1:$P$30,1,COLUMN(_xlfn.XLOOKUP(MIN(C4:P4),C4:P4,C4:P4,notfound,0,1)))</f>
        <v>Công ty TNHH thiết bị y tế Sertech</v>
      </c>
      <c r="U4" s="51">
        <f t="shared" si="2"/>
        <v>47700000</v>
      </c>
      <c r="V4" s="27" t="str" cm="1">
        <f t="array" ref="V4">INDEX($A$1:$P$30,1,COLUMN(_xlfn.XLOOKUP(MAX(C4:P4),C4:P4,C4:P4,notfound,0,1)))</f>
        <v>Công ty Cổ phần thiết bị y tế Nam Trung</v>
      </c>
      <c r="W4" s="55">
        <f t="shared" si="3"/>
        <v>4.1120689655172411</v>
      </c>
    </row>
    <row r="5" spans="1:23" ht="45" hidden="1" x14ac:dyDescent="0.25">
      <c r="A5" s="7">
        <v>4</v>
      </c>
      <c r="B5" s="27" t="s">
        <v>56</v>
      </c>
      <c r="C5" s="18">
        <v>11600000</v>
      </c>
      <c r="D5" s="18">
        <v>45700000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>
        <f t="shared" si="0"/>
        <v>2</v>
      </c>
      <c r="S5" s="51">
        <f t="shared" si="1"/>
        <v>11600000</v>
      </c>
      <c r="T5" s="27" t="str" cm="1">
        <f t="array" ref="T5">INDEX($A$1:$P$30,1,COLUMN(_xlfn.XLOOKUP(MIN(C5:P5),C5:P5,C5:P5,notfound,0,1)))</f>
        <v>Công ty TNHH thiết bị y tế Sertech</v>
      </c>
      <c r="U5" s="51">
        <f t="shared" si="2"/>
        <v>45700000</v>
      </c>
      <c r="V5" s="27" t="str" cm="1">
        <f t="array" ref="V5">INDEX($A$1:$P$30,1,COLUMN(_xlfn.XLOOKUP(MAX(C5:P5),C5:P5,C5:P5,notfound,0,1)))</f>
        <v>Công ty Cổ phần thiết bị y tế Nam Trung</v>
      </c>
      <c r="W5" s="55">
        <f t="shared" si="3"/>
        <v>3.9396551724137931</v>
      </c>
    </row>
    <row r="6" spans="1:23" ht="45" hidden="1" x14ac:dyDescent="0.25">
      <c r="A6" s="7">
        <v>5</v>
      </c>
      <c r="B6" s="27" t="s">
        <v>14</v>
      </c>
      <c r="C6" s="18">
        <v>12000000</v>
      </c>
      <c r="D6" s="18">
        <v>47700000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>
        <f t="shared" si="0"/>
        <v>2</v>
      </c>
      <c r="S6" s="51">
        <f t="shared" si="1"/>
        <v>12000000</v>
      </c>
      <c r="T6" s="27" t="str" cm="1">
        <f t="array" ref="T6">INDEX($A$1:$P$30,1,COLUMN(_xlfn.XLOOKUP(MIN(C6:P6),C6:P6,C6:P6,notfound,0,1)))</f>
        <v>Công ty TNHH thiết bị y tế Sertech</v>
      </c>
      <c r="U6" s="51">
        <f t="shared" si="2"/>
        <v>47700000</v>
      </c>
      <c r="V6" s="27" t="str" cm="1">
        <f t="array" ref="V6">INDEX($A$1:$P$30,1,COLUMN(_xlfn.XLOOKUP(MAX(C6:P6),C6:P6,C6:P6,notfound,0,1)))</f>
        <v>Công ty Cổ phần thiết bị y tế Nam Trung</v>
      </c>
      <c r="W6" s="55">
        <f t="shared" si="3"/>
        <v>3.9750000000000001</v>
      </c>
    </row>
    <row r="7" spans="1:23" ht="45" hidden="1" x14ac:dyDescent="0.25">
      <c r="A7" s="7">
        <v>6</v>
      </c>
      <c r="B7" s="27" t="s">
        <v>15</v>
      </c>
      <c r="C7" s="18">
        <v>12000000</v>
      </c>
      <c r="D7" s="18"/>
      <c r="E7" s="18">
        <v>8000000</v>
      </c>
      <c r="F7" s="18"/>
      <c r="G7" s="18"/>
      <c r="H7" s="18"/>
      <c r="I7" s="18"/>
      <c r="J7" s="18"/>
      <c r="K7" s="18">
        <v>11742000</v>
      </c>
      <c r="L7" s="18"/>
      <c r="M7" s="18"/>
      <c r="N7" s="18"/>
      <c r="O7" s="18"/>
      <c r="P7" s="18"/>
      <c r="Q7">
        <f t="shared" si="0"/>
        <v>3</v>
      </c>
      <c r="S7" s="51">
        <f t="shared" si="1"/>
        <v>8000000</v>
      </c>
      <c r="T7" s="27" t="str" cm="1">
        <f t="array" ref="T7">INDEX($A$1:$P$30,1,COLUMN(_xlfn.XLOOKUP(MIN(C7:P7),C7:P7,C7:P7,notfound,0,1)))</f>
        <v>Công ty Cổ phần Công nghệ Nam Đại Dương</v>
      </c>
      <c r="U7" s="51">
        <f t="shared" si="2"/>
        <v>12000000</v>
      </c>
      <c r="V7" s="27" t="str" cm="1">
        <f t="array" ref="V7">INDEX($A$1:$P$30,1,COLUMN(_xlfn.XLOOKUP(MAX(C7:P7),C7:P7,C7:P7,notfound,0,1)))</f>
        <v>Công ty TNHH thiết bị y tế Sertech</v>
      </c>
      <c r="W7" s="55">
        <f t="shared" si="3"/>
        <v>1.5</v>
      </c>
    </row>
    <row r="8" spans="1:23" ht="45" hidden="1" x14ac:dyDescent="0.25">
      <c r="A8" s="7">
        <v>7</v>
      </c>
      <c r="B8" s="27" t="s">
        <v>17</v>
      </c>
      <c r="C8" s="18">
        <v>12000000</v>
      </c>
      <c r="D8" s="18"/>
      <c r="E8" s="18">
        <v>8000000</v>
      </c>
      <c r="F8" s="18"/>
      <c r="G8" s="18"/>
      <c r="H8" s="18"/>
      <c r="I8" s="18"/>
      <c r="J8" s="18"/>
      <c r="K8" s="18">
        <v>11948000</v>
      </c>
      <c r="L8" s="18"/>
      <c r="M8" s="18"/>
      <c r="N8" s="18"/>
      <c r="O8" s="18"/>
      <c r="P8" s="18"/>
      <c r="Q8">
        <f t="shared" si="0"/>
        <v>3</v>
      </c>
      <c r="S8" s="51">
        <f t="shared" si="1"/>
        <v>8000000</v>
      </c>
      <c r="T8" s="27" t="str" cm="1">
        <f t="array" ref="T8">INDEX($A$1:$P$30,1,COLUMN(_xlfn.XLOOKUP(MIN(C8:P8),C8:P8,C8:P8,notfound,0,1)))</f>
        <v>Công ty Cổ phần Công nghệ Nam Đại Dương</v>
      </c>
      <c r="U8" s="51">
        <f t="shared" si="2"/>
        <v>12000000</v>
      </c>
      <c r="V8" s="27" t="str" cm="1">
        <f t="array" ref="V8">INDEX($A$1:$P$30,1,COLUMN(_xlfn.XLOOKUP(MAX(C8:P8),C8:P8,C8:P8,notfound,0,1)))</f>
        <v>Công ty TNHH thiết bị y tế Sertech</v>
      </c>
      <c r="W8" s="55">
        <f t="shared" si="3"/>
        <v>1.5</v>
      </c>
    </row>
    <row r="9" spans="1:23" ht="45" hidden="1" x14ac:dyDescent="0.25">
      <c r="A9" s="7">
        <v>8</v>
      </c>
      <c r="B9" s="27" t="s">
        <v>18</v>
      </c>
      <c r="C9" s="18">
        <v>8800000</v>
      </c>
      <c r="D9" s="18"/>
      <c r="E9" s="18">
        <v>8000000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>
        <f t="shared" si="0"/>
        <v>2</v>
      </c>
      <c r="S9" s="51">
        <f t="shared" si="1"/>
        <v>8000000</v>
      </c>
      <c r="T9" s="27" t="str" cm="1">
        <f t="array" ref="T9">INDEX($A$1:$P$30,1,COLUMN(_xlfn.XLOOKUP(MIN(C9:P9),C9:P9,C9:P9,notfound,0,1)))</f>
        <v>Công ty Cổ phần Công nghệ Nam Đại Dương</v>
      </c>
      <c r="U9" s="51">
        <f t="shared" si="2"/>
        <v>8800000</v>
      </c>
      <c r="V9" s="27" t="str" cm="1">
        <f t="array" ref="V9">INDEX($A$1:$P$30,1,COLUMN(_xlfn.XLOOKUP(MAX(C9:P9),C9:P9,C9:P9,notfound,0,1)))</f>
        <v>Công ty TNHH thiết bị y tế Sertech</v>
      </c>
      <c r="W9" s="55">
        <f t="shared" si="3"/>
        <v>1.1000000000000001</v>
      </c>
    </row>
    <row r="10" spans="1:23" ht="45" hidden="1" x14ac:dyDescent="0.25">
      <c r="A10" s="7">
        <v>9</v>
      </c>
      <c r="B10" s="27" t="s">
        <v>19</v>
      </c>
      <c r="C10" s="18">
        <v>8800000</v>
      </c>
      <c r="D10" s="18"/>
      <c r="E10" s="18">
        <v>5000000</v>
      </c>
      <c r="F10" s="18"/>
      <c r="G10" s="18"/>
      <c r="H10" s="18"/>
      <c r="I10" s="18"/>
      <c r="J10" s="18"/>
      <c r="K10" s="18"/>
      <c r="L10" s="18">
        <v>9000000</v>
      </c>
      <c r="M10" s="18"/>
      <c r="N10" s="18"/>
      <c r="O10" s="18"/>
      <c r="P10" s="18"/>
      <c r="Q10">
        <f t="shared" si="0"/>
        <v>3</v>
      </c>
      <c r="S10" s="51">
        <f t="shared" si="1"/>
        <v>5000000</v>
      </c>
      <c r="T10" s="27" t="str" cm="1">
        <f t="array" ref="T10">INDEX($A$1:$P$30,1,COLUMN(_xlfn.XLOOKUP(MIN(C10:P10),C10:P10,C10:P10,notfound,0,1)))</f>
        <v>Công ty Cổ phần Công nghệ Nam Đại Dương</v>
      </c>
      <c r="U10" s="51">
        <f t="shared" si="2"/>
        <v>9000000</v>
      </c>
      <c r="V10" s="27" t="str" cm="1">
        <f t="array" ref="V10">INDEX($A$1:$P$30,1,COLUMN(_xlfn.XLOOKUP(MAX(C10:P10),C10:P10,C10:P10,notfound,0,1)))</f>
        <v>Công ty Cổ phần Đầu tư và Công nghệ Bắc Hà</v>
      </c>
      <c r="W10" s="55">
        <f t="shared" si="3"/>
        <v>1.8</v>
      </c>
    </row>
    <row r="11" spans="1:23" ht="45" hidden="1" x14ac:dyDescent="0.25">
      <c r="A11" s="7">
        <v>10</v>
      </c>
      <c r="B11" s="27" t="s">
        <v>20</v>
      </c>
      <c r="C11" s="18">
        <v>8800000</v>
      </c>
      <c r="D11" s="18"/>
      <c r="E11" s="18">
        <v>5000000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>
        <f t="shared" si="0"/>
        <v>2</v>
      </c>
      <c r="S11" s="51">
        <f t="shared" si="1"/>
        <v>5000000</v>
      </c>
      <c r="T11" s="27" t="str" cm="1">
        <f t="array" ref="T11">INDEX($A$1:$P$30,1,COLUMN(_xlfn.XLOOKUP(MIN(C11:P11),C11:P11,C11:P11,notfound,0,1)))</f>
        <v>Công ty Cổ phần Công nghệ Nam Đại Dương</v>
      </c>
      <c r="U11" s="51">
        <f t="shared" si="2"/>
        <v>8800000</v>
      </c>
      <c r="V11" s="27" t="str" cm="1">
        <f t="array" ref="V11">INDEX($A$1:$P$30,1,COLUMN(_xlfn.XLOOKUP(MAX(C11:P11),C11:P11,C11:P11,notfound,0,1)))</f>
        <v>Công ty TNHH thiết bị y tế Sertech</v>
      </c>
      <c r="W11" s="55">
        <f t="shared" si="3"/>
        <v>1.76</v>
      </c>
    </row>
    <row r="12" spans="1:23" ht="45" hidden="1" x14ac:dyDescent="0.25">
      <c r="A12" s="7">
        <v>11</v>
      </c>
      <c r="B12" s="28" t="s">
        <v>21</v>
      </c>
      <c r="C12" s="18">
        <v>8800000</v>
      </c>
      <c r="D12" s="18"/>
      <c r="E12" s="18">
        <v>5000000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>
        <f t="shared" si="0"/>
        <v>2</v>
      </c>
      <c r="S12" s="51">
        <f t="shared" si="1"/>
        <v>5000000</v>
      </c>
      <c r="T12" s="27" t="str" cm="1">
        <f t="array" ref="T12">INDEX($A$1:$P$30,1,COLUMN(_xlfn.XLOOKUP(MIN(C12:P12),C12:P12,C12:P12,notfound,0,1)))</f>
        <v>Công ty Cổ phần Công nghệ Nam Đại Dương</v>
      </c>
      <c r="U12" s="51">
        <f t="shared" si="2"/>
        <v>8800000</v>
      </c>
      <c r="V12" s="27" t="str" cm="1">
        <f t="array" ref="V12">INDEX($A$1:$P$30,1,COLUMN(_xlfn.XLOOKUP(MAX(C12:P12),C12:P12,C12:P12,notfound,0,1)))</f>
        <v>Công ty TNHH thiết bị y tế Sertech</v>
      </c>
      <c r="W12" s="55">
        <f t="shared" si="3"/>
        <v>1.76</v>
      </c>
    </row>
    <row r="13" spans="1:23" ht="45" hidden="1" x14ac:dyDescent="0.25">
      <c r="A13" s="7">
        <v>12</v>
      </c>
      <c r="B13" s="28" t="s">
        <v>22</v>
      </c>
      <c r="C13" s="18">
        <v>8800000</v>
      </c>
      <c r="D13" s="18"/>
      <c r="E13" s="18">
        <v>5000000</v>
      </c>
      <c r="F13" s="18"/>
      <c r="G13" s="18"/>
      <c r="H13" s="18"/>
      <c r="I13" s="18"/>
      <c r="J13" s="18"/>
      <c r="K13" s="18"/>
      <c r="L13" s="18"/>
      <c r="M13" s="18">
        <v>17430000</v>
      </c>
      <c r="N13" s="18"/>
      <c r="O13" s="18"/>
      <c r="P13" s="18"/>
      <c r="Q13">
        <f t="shared" si="0"/>
        <v>3</v>
      </c>
      <c r="S13" s="51">
        <f t="shared" si="1"/>
        <v>5000000</v>
      </c>
      <c r="T13" s="27" t="str" cm="1">
        <f t="array" ref="T13">INDEX($A$1:$P$30,1,COLUMN(_xlfn.XLOOKUP(MIN(C13:P13),C13:P13,C13:P13,notfound,0,1)))</f>
        <v>Công ty Cổ phần Công nghệ Nam Đại Dương</v>
      </c>
      <c r="U13" s="51">
        <f t="shared" si="2"/>
        <v>17430000</v>
      </c>
      <c r="V13" s="27" t="str" cm="1">
        <f t="array" ref="V13">INDEX($A$1:$P$30,1,COLUMN(_xlfn.XLOOKUP(MAX(C13:P13),C13:P13,C13:P13,notfound,0,1)))</f>
        <v>Công ty TNHH thương mại và dịch vụ Y Việt</v>
      </c>
      <c r="W13" s="55">
        <f t="shared" si="3"/>
        <v>3.4860000000000002</v>
      </c>
    </row>
    <row r="14" spans="1:23" ht="45" hidden="1" x14ac:dyDescent="0.25">
      <c r="A14" s="7">
        <v>13</v>
      </c>
      <c r="B14" s="28" t="s">
        <v>23</v>
      </c>
      <c r="C14" s="18">
        <v>5600000</v>
      </c>
      <c r="D14" s="18"/>
      <c r="E14" s="18">
        <v>4000000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>
        <f t="shared" si="0"/>
        <v>2</v>
      </c>
      <c r="S14" s="51">
        <f t="shared" si="1"/>
        <v>4000000</v>
      </c>
      <c r="T14" s="27" t="str" cm="1">
        <f t="array" ref="T14">INDEX($A$1:$P$30,1,COLUMN(_xlfn.XLOOKUP(MIN(C14:P14),C14:P14,C14:P14,notfound,0,1)))</f>
        <v>Công ty Cổ phần Công nghệ Nam Đại Dương</v>
      </c>
      <c r="U14" s="51">
        <f t="shared" si="2"/>
        <v>5600000</v>
      </c>
      <c r="V14" s="27" t="str" cm="1">
        <f t="array" ref="V14">INDEX($A$1:$P$30,1,COLUMN(_xlfn.XLOOKUP(MAX(C14:P14),C14:P14,C14:P14,notfound,0,1)))</f>
        <v>Công ty TNHH thiết bị y tế Sertech</v>
      </c>
      <c r="W14" s="55">
        <f t="shared" si="3"/>
        <v>1.4</v>
      </c>
    </row>
    <row r="15" spans="1:23" ht="45" hidden="1" x14ac:dyDescent="0.25">
      <c r="A15" s="7">
        <v>14</v>
      </c>
      <c r="B15" s="28" t="s">
        <v>24</v>
      </c>
      <c r="C15" s="18">
        <v>5600000</v>
      </c>
      <c r="D15" s="18"/>
      <c r="E15" s="18">
        <v>4000000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>
        <f t="shared" si="0"/>
        <v>2</v>
      </c>
      <c r="S15" s="51">
        <f t="shared" si="1"/>
        <v>4000000</v>
      </c>
      <c r="T15" s="27" t="str" cm="1">
        <f t="array" ref="T15">INDEX($A$1:$P$30,1,COLUMN(_xlfn.XLOOKUP(MIN(C15:P15),C15:P15,C15:P15,notfound,0,1)))</f>
        <v>Công ty Cổ phần Công nghệ Nam Đại Dương</v>
      </c>
      <c r="U15" s="51">
        <f t="shared" si="2"/>
        <v>5600000</v>
      </c>
      <c r="V15" s="27" t="str" cm="1">
        <f t="array" ref="V15">INDEX($A$1:$P$30,1,COLUMN(_xlfn.XLOOKUP(MAX(C15:P15),C15:P15,C15:P15,notfound,0,1)))</f>
        <v>Công ty TNHH thiết bị y tế Sertech</v>
      </c>
      <c r="W15" s="55">
        <f t="shared" si="3"/>
        <v>1.4</v>
      </c>
    </row>
    <row r="16" spans="1:23" ht="45" hidden="1" x14ac:dyDescent="0.25">
      <c r="A16" s="7">
        <v>15</v>
      </c>
      <c r="B16" s="28" t="s">
        <v>25</v>
      </c>
      <c r="C16" s="18">
        <v>5600000</v>
      </c>
      <c r="D16" s="18"/>
      <c r="E16" s="18">
        <v>4000000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>
        <f t="shared" si="0"/>
        <v>2</v>
      </c>
      <c r="S16" s="51">
        <f t="shared" si="1"/>
        <v>4000000</v>
      </c>
      <c r="T16" s="27" t="str" cm="1">
        <f t="array" ref="T16">INDEX($A$1:$P$30,1,COLUMN(_xlfn.XLOOKUP(MIN(C16:P16),C16:P16,C16:P16,notfound,0,1)))</f>
        <v>Công ty Cổ phần Công nghệ Nam Đại Dương</v>
      </c>
      <c r="U16" s="51">
        <f t="shared" si="2"/>
        <v>5600000</v>
      </c>
      <c r="V16" s="27" t="str" cm="1">
        <f t="array" ref="V16">INDEX($A$1:$P$30,1,COLUMN(_xlfn.XLOOKUP(MAX(C16:P16),C16:P16,C16:P16,notfound,0,1)))</f>
        <v>Công ty TNHH thiết bị y tế Sertech</v>
      </c>
      <c r="W16" s="55">
        <f t="shared" si="3"/>
        <v>1.4</v>
      </c>
    </row>
    <row r="17" spans="1:23" ht="45" hidden="1" x14ac:dyDescent="0.25">
      <c r="A17" s="7">
        <v>16</v>
      </c>
      <c r="B17" s="28" t="s">
        <v>26</v>
      </c>
      <c r="C17" s="18">
        <v>5600000</v>
      </c>
      <c r="D17" s="18"/>
      <c r="E17" s="18">
        <v>4000000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>
        <f t="shared" si="0"/>
        <v>2</v>
      </c>
      <c r="S17" s="51">
        <f t="shared" si="1"/>
        <v>4000000</v>
      </c>
      <c r="T17" s="27" t="str" cm="1">
        <f t="array" ref="T17">INDEX($A$1:$P$30,1,COLUMN(_xlfn.XLOOKUP(MIN(C17:P17),C17:P17,C17:P17,notfound,0,1)))</f>
        <v>Công ty Cổ phần Công nghệ Nam Đại Dương</v>
      </c>
      <c r="U17" s="51">
        <f t="shared" si="2"/>
        <v>5600000</v>
      </c>
      <c r="V17" s="27" t="str" cm="1">
        <f t="array" ref="V17">INDEX($A$1:$P$30,1,COLUMN(_xlfn.XLOOKUP(MAX(C17:P17),C17:P17,C17:P17,notfound,0,1)))</f>
        <v>Công ty TNHH thiết bị y tế Sertech</v>
      </c>
      <c r="W17" s="55">
        <f t="shared" si="3"/>
        <v>1.4</v>
      </c>
    </row>
    <row r="18" spans="1:23" ht="45" hidden="1" x14ac:dyDescent="0.25">
      <c r="A18" s="7">
        <v>17</v>
      </c>
      <c r="B18" s="28" t="s">
        <v>27</v>
      </c>
      <c r="C18" s="18">
        <v>10800000</v>
      </c>
      <c r="D18" s="18"/>
      <c r="E18" s="18">
        <v>4000000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>
        <f t="shared" si="0"/>
        <v>2</v>
      </c>
      <c r="S18" s="51">
        <f t="shared" si="1"/>
        <v>4000000</v>
      </c>
      <c r="T18" s="27" t="str" cm="1">
        <f t="array" ref="T18">INDEX($A$1:$P$30,1,COLUMN(_xlfn.XLOOKUP(MIN(C18:P18),C18:P18,C18:P18,notfound,0,1)))</f>
        <v>Công ty Cổ phần Công nghệ Nam Đại Dương</v>
      </c>
      <c r="U18" s="51">
        <f t="shared" si="2"/>
        <v>10800000</v>
      </c>
      <c r="V18" s="27" t="str" cm="1">
        <f t="array" ref="V18">INDEX($A$1:$P$30,1,COLUMN(_xlfn.XLOOKUP(MAX(C18:P18),C18:P18,C18:P18,notfound,0,1)))</f>
        <v>Công ty TNHH thiết bị y tế Sertech</v>
      </c>
      <c r="W18" s="55">
        <f t="shared" si="3"/>
        <v>2.7</v>
      </c>
    </row>
    <row r="19" spans="1:23" ht="45" hidden="1" x14ac:dyDescent="0.25">
      <c r="A19" s="7">
        <v>18</v>
      </c>
      <c r="B19" s="28" t="s">
        <v>29</v>
      </c>
      <c r="C19" s="18">
        <v>14400000</v>
      </c>
      <c r="D19" s="18"/>
      <c r="E19" s="18"/>
      <c r="F19" s="18">
        <v>22000000</v>
      </c>
      <c r="G19" s="18"/>
      <c r="H19" s="18"/>
      <c r="I19" s="18"/>
      <c r="J19" s="18"/>
      <c r="K19" s="18"/>
      <c r="L19" s="18"/>
      <c r="M19" s="18"/>
      <c r="N19" s="18">
        <v>35000000</v>
      </c>
      <c r="O19" s="18"/>
      <c r="P19" s="18"/>
      <c r="Q19">
        <f t="shared" si="0"/>
        <v>3</v>
      </c>
      <c r="S19" s="51">
        <f t="shared" si="1"/>
        <v>14400000</v>
      </c>
      <c r="T19" s="27" t="str" cm="1">
        <f t="array" ref="T19">INDEX($A$1:$P$30,1,COLUMN(_xlfn.XLOOKUP(MIN(C19:P19),C19:P19,C19:P19,notfound,0,1)))</f>
        <v>Công ty TNHH thiết bị y tế Sertech</v>
      </c>
      <c r="U19" s="51">
        <f t="shared" si="2"/>
        <v>35000000</v>
      </c>
      <c r="V19" s="27" t="str" cm="1">
        <f t="array" ref="V19">INDEX($A$1:$P$30,1,COLUMN(_xlfn.XLOOKUP(MAX(C19:P19),C19:P19,C19:P19,notfound,0,1)))</f>
        <v>Công ty TNHH thương mại dịch vụ M.E.M</v>
      </c>
      <c r="W19" s="55">
        <f t="shared" si="3"/>
        <v>2.4305555555555554</v>
      </c>
    </row>
    <row r="20" spans="1:23" ht="47.25" hidden="1" x14ac:dyDescent="0.25">
      <c r="A20" s="7">
        <v>19</v>
      </c>
      <c r="B20" s="28" t="s">
        <v>30</v>
      </c>
      <c r="C20" s="18">
        <v>144000000</v>
      </c>
      <c r="D20" s="18"/>
      <c r="E20" s="18"/>
      <c r="F20" s="18"/>
      <c r="G20" s="18">
        <v>845000000</v>
      </c>
      <c r="H20" s="18">
        <v>232000000</v>
      </c>
      <c r="I20" s="18"/>
      <c r="J20" s="18"/>
      <c r="K20" s="18"/>
      <c r="L20" s="18"/>
      <c r="M20" s="18"/>
      <c r="N20" s="18"/>
      <c r="O20" s="18"/>
      <c r="P20" s="18"/>
      <c r="Q20">
        <f t="shared" si="0"/>
        <v>3</v>
      </c>
      <c r="S20" s="51">
        <f t="shared" si="1"/>
        <v>144000000</v>
      </c>
      <c r="T20" s="27" t="str" cm="1">
        <f t="array" ref="T20">INDEX($A$1:$P$30,1,COLUMN(_xlfn.XLOOKUP(MIN(C20:P20),C20:P20,C20:P20,notfound,0,1)))</f>
        <v>Công ty TNHH thiết bị y tế Sertech</v>
      </c>
      <c r="U20" s="51">
        <f t="shared" si="2"/>
        <v>845000000</v>
      </c>
      <c r="V20" s="27" t="str" cm="1">
        <f t="array" ref="V20">INDEX($A$1:$P$30,1,COLUMN(_xlfn.XLOOKUP(MAX(C20:P20),C20:P20,C20:P20,notfound,0,1)))</f>
        <v>Công ty TNHH thương mại dịch vụ VietMed</v>
      </c>
      <c r="W20" s="55">
        <f t="shared" si="3"/>
        <v>5.8680555555555554</v>
      </c>
    </row>
    <row r="21" spans="1:23" ht="47.25" hidden="1" x14ac:dyDescent="0.25">
      <c r="A21" s="7">
        <v>20</v>
      </c>
      <c r="B21" s="28" t="s">
        <v>31</v>
      </c>
      <c r="C21" s="18">
        <v>126000000</v>
      </c>
      <c r="D21" s="18"/>
      <c r="E21" s="18"/>
      <c r="F21" s="18"/>
      <c r="G21" s="18">
        <v>578000000</v>
      </c>
      <c r="H21" s="18">
        <v>145000000</v>
      </c>
      <c r="I21" s="18"/>
      <c r="J21" s="18"/>
      <c r="K21" s="18"/>
      <c r="L21" s="18"/>
      <c r="M21" s="18"/>
      <c r="N21" s="18"/>
      <c r="O21" s="18"/>
      <c r="P21" s="18"/>
      <c r="Q21">
        <f t="shared" si="0"/>
        <v>3</v>
      </c>
      <c r="S21" s="51">
        <f t="shared" si="1"/>
        <v>126000000</v>
      </c>
      <c r="T21" s="27" t="str" cm="1">
        <f t="array" ref="T21">INDEX($A$1:$P$30,1,COLUMN(_xlfn.XLOOKUP(MIN(C21:P21),C21:P21,C21:P21,notfound,0,1)))</f>
        <v>Công ty TNHH thiết bị y tế Sertech</v>
      </c>
      <c r="U21" s="51">
        <f t="shared" si="2"/>
        <v>578000000</v>
      </c>
      <c r="V21" s="27" t="str" cm="1">
        <f t="array" ref="V21">INDEX($A$1:$P$30,1,COLUMN(_xlfn.XLOOKUP(MAX(C21:P21),C21:P21,C21:P21,notfound,0,1)))</f>
        <v>Công ty TNHH thương mại dịch vụ VietMed</v>
      </c>
      <c r="W21" s="55">
        <f t="shared" si="3"/>
        <v>4.587301587301587</v>
      </c>
    </row>
    <row r="22" spans="1:23" ht="31.5" hidden="1" x14ac:dyDescent="0.25">
      <c r="A22" s="7">
        <v>21</v>
      </c>
      <c r="B22" s="28" t="s">
        <v>32</v>
      </c>
      <c r="C22" s="18">
        <v>158000000</v>
      </c>
      <c r="D22" s="18"/>
      <c r="E22" s="18"/>
      <c r="F22" s="18"/>
      <c r="G22" s="18"/>
      <c r="H22" s="18">
        <v>126000000</v>
      </c>
      <c r="I22" s="18"/>
      <c r="J22" s="18"/>
      <c r="K22" s="18"/>
      <c r="L22" s="18"/>
      <c r="M22" s="18"/>
      <c r="N22" s="18"/>
      <c r="O22" s="18"/>
      <c r="P22" s="18"/>
      <c r="Q22">
        <f t="shared" si="0"/>
        <v>2</v>
      </c>
      <c r="S22" s="51">
        <f t="shared" si="1"/>
        <v>126000000</v>
      </c>
      <c r="T22" s="27" t="str" cm="1">
        <f t="array" ref="T22">INDEX($A$1:$P$30,1,COLUMN(_xlfn.XLOOKUP(MIN(C22:P22),C22:P22,C22:P22,notfound,0,1)))</f>
        <v>Công ty Cổ phần thiết bị kỹ thuật V.T</v>
      </c>
      <c r="U22" s="51">
        <f t="shared" si="2"/>
        <v>158000000</v>
      </c>
      <c r="V22" s="27" t="str" cm="1">
        <f t="array" ref="V22">INDEX($A$1:$P$30,1,COLUMN(_xlfn.XLOOKUP(MAX(C22:P22),C22:P22,C22:P22,notfound,0,1)))</f>
        <v>Công ty TNHH thiết bị y tế Sertech</v>
      </c>
      <c r="W22" s="55">
        <f t="shared" si="3"/>
        <v>1.253968253968254</v>
      </c>
    </row>
    <row r="23" spans="1:23" ht="47.25" hidden="1" x14ac:dyDescent="0.25">
      <c r="A23" s="7">
        <v>22</v>
      </c>
      <c r="B23" s="28" t="s">
        <v>33</v>
      </c>
      <c r="C23" s="18">
        <v>38000000</v>
      </c>
      <c r="D23" s="18"/>
      <c r="E23" s="18"/>
      <c r="F23" s="18"/>
      <c r="G23" s="18"/>
      <c r="H23" s="18"/>
      <c r="I23" s="18">
        <v>189500000</v>
      </c>
      <c r="J23" s="18"/>
      <c r="K23" s="18"/>
      <c r="L23" s="18"/>
      <c r="M23" s="18"/>
      <c r="N23" s="18"/>
      <c r="O23" s="18"/>
      <c r="P23" s="18"/>
      <c r="Q23">
        <f t="shared" si="0"/>
        <v>2</v>
      </c>
      <c r="S23" s="51">
        <f t="shared" si="1"/>
        <v>38000000</v>
      </c>
      <c r="T23" s="27" t="str" cm="1">
        <f t="array" ref="T23">INDEX($A$1:$P$30,1,COLUMN(_xlfn.XLOOKUP(MIN(C23:P23),C23:P23,C23:P23,notfound,0,1)))</f>
        <v>Công ty TNHH thiết bị y tế Sertech</v>
      </c>
      <c r="U23" s="51">
        <f t="shared" si="2"/>
        <v>189500000</v>
      </c>
      <c r="V23" s="27" t="str" cm="1">
        <f t="array" ref="V23">INDEX($A$1:$P$30,1,COLUMN(_xlfn.XLOOKUP(MAX(C23:P23),C23:P23,C23:P23,notfound,0,1)))</f>
        <v>Công ty TNHH thương mại dịch vụ kỹ thuật Nhất An Sinh</v>
      </c>
      <c r="W23" s="55">
        <f t="shared" si="3"/>
        <v>4.9868421052631575</v>
      </c>
    </row>
    <row r="24" spans="1:23" ht="63" hidden="1" x14ac:dyDescent="0.25">
      <c r="A24" s="7">
        <v>23</v>
      </c>
      <c r="B24" s="28" t="s">
        <v>34</v>
      </c>
      <c r="C24" s="18">
        <v>11600000</v>
      </c>
      <c r="D24" s="18"/>
      <c r="E24" s="18"/>
      <c r="F24" s="18"/>
      <c r="G24" s="18"/>
      <c r="H24" s="18"/>
      <c r="I24" s="18"/>
      <c r="J24" s="18">
        <v>28990000</v>
      </c>
      <c r="K24" s="18"/>
      <c r="L24" s="18"/>
      <c r="M24" s="18"/>
      <c r="N24" s="18"/>
      <c r="O24" s="18"/>
      <c r="P24" s="18"/>
      <c r="Q24">
        <f t="shared" si="0"/>
        <v>2</v>
      </c>
      <c r="S24" s="51">
        <f t="shared" si="1"/>
        <v>11600000</v>
      </c>
      <c r="T24" s="27" t="str" cm="1">
        <f t="array" ref="T24">INDEX($A$1:$P$30,1,COLUMN(_xlfn.XLOOKUP(MIN(C24:P24),C24:P24,C24:P24,notfound,0,1)))</f>
        <v>Công ty TNHH thiết bị y tế Sertech</v>
      </c>
      <c r="U24" s="51">
        <f t="shared" si="2"/>
        <v>28990000</v>
      </c>
      <c r="V24" s="27" t="str" cm="1">
        <f t="array" ref="V24">INDEX($A$1:$P$30,1,COLUMN(_xlfn.XLOOKUP(MAX(C24:P24),C24:P24,C24:P24,notfound,0,1)))</f>
        <v>Công ty TNHH trang thiết bị y tế Anh Khoa</v>
      </c>
      <c r="W24" s="55">
        <f t="shared" si="3"/>
        <v>2.4991379310344826</v>
      </c>
    </row>
    <row r="25" spans="1:23" ht="45" hidden="1" x14ac:dyDescent="0.25">
      <c r="A25" s="7">
        <v>24</v>
      </c>
      <c r="B25" s="28" t="s">
        <v>35</v>
      </c>
      <c r="C25" s="18">
        <v>14000000</v>
      </c>
      <c r="D25" s="18"/>
      <c r="E25" s="18">
        <v>8000000</v>
      </c>
      <c r="F25" s="18"/>
      <c r="G25" s="18"/>
      <c r="H25" s="18"/>
      <c r="I25" s="18"/>
      <c r="J25" s="18"/>
      <c r="K25" s="18"/>
      <c r="L25" s="18"/>
      <c r="M25" s="18"/>
      <c r="N25" s="18"/>
      <c r="O25" s="18">
        <v>20000000</v>
      </c>
      <c r="P25" s="18"/>
      <c r="Q25">
        <f t="shared" si="0"/>
        <v>3</v>
      </c>
      <c r="S25" s="51">
        <f t="shared" si="1"/>
        <v>8000000</v>
      </c>
      <c r="T25" s="27" t="str" cm="1">
        <f t="array" ref="T25">INDEX($A$1:$P$30,1,COLUMN(_xlfn.XLOOKUP(MIN(C25:P25),C25:P25,C25:P25,notfound,0,1)))</f>
        <v>Công ty Cổ phần Công nghệ Nam Đại Dương</v>
      </c>
      <c r="U25" s="51">
        <f t="shared" si="2"/>
        <v>20000000</v>
      </c>
      <c r="V25" s="27" t="str" cm="1">
        <f t="array" ref="V25">INDEX($A$1:$P$30,1,COLUMN(_xlfn.XLOOKUP(MAX(C25:P25),C25:P25,C25:P25,notfound,0,1)))</f>
        <v>Công ty TNHH y tế Việt Tiến</v>
      </c>
      <c r="W25" s="55">
        <f t="shared" si="3"/>
        <v>2.5</v>
      </c>
    </row>
    <row r="26" spans="1:23" ht="47.25" hidden="1" x14ac:dyDescent="0.25">
      <c r="A26" s="7">
        <v>25</v>
      </c>
      <c r="B26" s="28" t="s">
        <v>36</v>
      </c>
      <c r="C26" s="18">
        <v>14000000</v>
      </c>
      <c r="D26" s="18"/>
      <c r="E26" s="18">
        <v>8000000</v>
      </c>
      <c r="F26" s="18"/>
      <c r="G26" s="18"/>
      <c r="H26" s="18"/>
      <c r="I26" s="18"/>
      <c r="J26" s="18"/>
      <c r="K26" s="18"/>
      <c r="L26" s="18"/>
      <c r="M26" s="18"/>
      <c r="N26" s="18"/>
      <c r="O26" s="18">
        <v>18000000</v>
      </c>
      <c r="P26" s="18"/>
      <c r="Q26">
        <f t="shared" si="0"/>
        <v>3</v>
      </c>
      <c r="S26" s="51">
        <f t="shared" si="1"/>
        <v>8000000</v>
      </c>
      <c r="T26" s="27" t="str" cm="1">
        <f t="array" ref="T26">INDEX($A$1:$P$30,1,COLUMN(_xlfn.XLOOKUP(MIN(C26:P26),C26:P26,C26:P26,notfound,0,1)))</f>
        <v>Công ty Cổ phần Công nghệ Nam Đại Dương</v>
      </c>
      <c r="U26" s="51">
        <f t="shared" si="2"/>
        <v>18000000</v>
      </c>
      <c r="V26" s="27" t="str" cm="1">
        <f t="array" ref="V26">INDEX($A$1:$P$30,1,COLUMN(_xlfn.XLOOKUP(MAX(C26:P26),C26:P26,C26:P26,notfound,0,1)))</f>
        <v>Công ty TNHH y tế Việt Tiến</v>
      </c>
      <c r="W26" s="55">
        <f t="shared" si="3"/>
        <v>2.25</v>
      </c>
    </row>
    <row r="27" spans="1:23" ht="45" hidden="1" x14ac:dyDescent="0.25">
      <c r="A27" s="7">
        <v>26</v>
      </c>
      <c r="B27" s="28" t="s">
        <v>37</v>
      </c>
      <c r="C27" s="18">
        <v>18000000</v>
      </c>
      <c r="D27" s="18"/>
      <c r="E27" s="18">
        <v>16000000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>
        <f t="shared" si="0"/>
        <v>2</v>
      </c>
      <c r="S27" s="51">
        <f t="shared" si="1"/>
        <v>16000000</v>
      </c>
      <c r="T27" s="27" t="str" cm="1">
        <f t="array" ref="T27">INDEX($A$1:$P$30,1,COLUMN(_xlfn.XLOOKUP(MIN(C27:P27),C27:P27,C27:P27,notfound,0,1)))</f>
        <v>Công ty Cổ phần Công nghệ Nam Đại Dương</v>
      </c>
      <c r="U27" s="51">
        <f t="shared" si="2"/>
        <v>18000000</v>
      </c>
      <c r="V27" s="27" t="str" cm="1">
        <f t="array" ref="V27">INDEX($A$1:$P$30,1,COLUMN(_xlfn.XLOOKUP(MAX(C27:P27),C27:P27,C27:P27,notfound,0,1)))</f>
        <v>Công ty TNHH thiết bị y tế Sertech</v>
      </c>
      <c r="W27" s="55">
        <f t="shared" si="3"/>
        <v>1.125</v>
      </c>
    </row>
    <row r="28" spans="1:23" ht="47.25" x14ac:dyDescent="0.25">
      <c r="A28" s="7">
        <v>27</v>
      </c>
      <c r="B28" s="28" t="s">
        <v>38</v>
      </c>
      <c r="C28" s="18">
        <v>16560000</v>
      </c>
      <c r="D28" s="18"/>
      <c r="E28" s="18">
        <v>8000000</v>
      </c>
      <c r="F28" s="18">
        <v>29000000</v>
      </c>
      <c r="G28" s="18"/>
      <c r="H28" s="18"/>
      <c r="I28" s="18"/>
      <c r="J28" s="18"/>
      <c r="K28" s="18"/>
      <c r="L28" s="18"/>
      <c r="M28" s="18"/>
      <c r="N28" s="18">
        <v>25000000</v>
      </c>
      <c r="O28" s="18"/>
      <c r="P28" s="18">
        <v>90000000</v>
      </c>
      <c r="Q28">
        <f t="shared" si="0"/>
        <v>5</v>
      </c>
      <c r="S28" s="51">
        <f t="shared" si="1"/>
        <v>8000000</v>
      </c>
      <c r="T28" s="27" t="str" cm="1">
        <f t="array" ref="T28">INDEX($A$1:$P$30,1,COLUMN(_xlfn.XLOOKUP(MIN(C28:P28),C28:P28,C28:P28,notfound,0,1)))</f>
        <v>Công ty Cổ phần Công nghệ Nam Đại Dương</v>
      </c>
      <c r="U28" s="51">
        <f t="shared" si="2"/>
        <v>90000000</v>
      </c>
      <c r="V28" s="27" t="str" cm="1">
        <f t="array" ref="V28">INDEX($A$1:$P$30,1,COLUMN(_xlfn.XLOOKUP(MAX(C28:P28),C28:P28,C28:P28,notfound,0,1)))</f>
        <v>Công ty TNHH thương mại Vĩnh Phát</v>
      </c>
      <c r="W28" s="55">
        <f t="shared" si="3"/>
        <v>11.25</v>
      </c>
    </row>
    <row r="29" spans="1:23" ht="47.25" x14ac:dyDescent="0.25">
      <c r="A29" s="7">
        <v>28</v>
      </c>
      <c r="B29" s="28" t="s">
        <v>39</v>
      </c>
      <c r="C29" s="18">
        <v>17800000</v>
      </c>
      <c r="D29" s="18"/>
      <c r="E29" s="18">
        <v>12000000</v>
      </c>
      <c r="F29" s="18">
        <v>39000000</v>
      </c>
      <c r="G29" s="18"/>
      <c r="H29" s="18"/>
      <c r="I29" s="18"/>
      <c r="J29" s="18"/>
      <c r="K29" s="18"/>
      <c r="L29" s="18"/>
      <c r="M29" s="18"/>
      <c r="N29" s="18">
        <v>25000000</v>
      </c>
      <c r="O29" s="18"/>
      <c r="P29" s="18"/>
      <c r="Q29">
        <f t="shared" si="0"/>
        <v>4</v>
      </c>
      <c r="S29" s="51">
        <f t="shared" si="1"/>
        <v>12000000</v>
      </c>
      <c r="T29" s="27" t="str" cm="1">
        <f t="array" ref="T29">INDEX($A$1:$P$30,1,COLUMN(_xlfn.XLOOKUP(MIN(C29:P29),C29:P29,C29:P29,notfound,0,1)))</f>
        <v>Công ty Cổ phần Công nghệ Nam Đại Dương</v>
      </c>
      <c r="U29" s="51">
        <f t="shared" si="2"/>
        <v>39000000</v>
      </c>
      <c r="V29" s="27" t="str" cm="1">
        <f t="array" ref="V29">INDEX($A$1:$P$30,1,COLUMN(_xlfn.XLOOKUP(MAX(C29:P29),C29:P29,C29:P29,notfound,0,1)))</f>
        <v>Công ty TNHH thiết bị y tế Bắc Việt</v>
      </c>
      <c r="W29" s="55">
        <f t="shared" si="3"/>
        <v>3.25</v>
      </c>
    </row>
    <row r="30" spans="1:23" ht="48.75" customHeight="1" x14ac:dyDescent="0.25">
      <c r="A30" s="7">
        <v>29</v>
      </c>
      <c r="B30" s="28" t="s">
        <v>40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>
        <f t="shared" si="0"/>
        <v>0</v>
      </c>
      <c r="S30" s="51">
        <f t="shared" ref="S30" si="4">MIN(C30:P30)</f>
        <v>0</v>
      </c>
      <c r="T30" s="52" t="e" cm="1">
        <f t="array" ref="T30">INDEX($A$1:$P$30,1,COLUMN(_xlfn.XLOOKUP(MIN(C30:P30),C30:P30,C30:P30,notfound,0,1)))</f>
        <v>#NAME?</v>
      </c>
    </row>
    <row r="32" spans="1:23" x14ac:dyDescent="0.25">
      <c r="F32" t="s">
        <v>45</v>
      </c>
    </row>
    <row r="34" spans="3:4" ht="31.5" x14ac:dyDescent="0.25">
      <c r="C34">
        <v>1</v>
      </c>
      <c r="D34" s="62" t="s">
        <v>61</v>
      </c>
    </row>
    <row r="35" spans="3:4" ht="30" x14ac:dyDescent="0.25">
      <c r="C35">
        <v>2</v>
      </c>
      <c r="D35" s="27" t="s">
        <v>58</v>
      </c>
    </row>
    <row r="36" spans="3:4" ht="30" x14ac:dyDescent="0.25">
      <c r="C36">
        <v>3</v>
      </c>
      <c r="D36" s="27" t="s">
        <v>48</v>
      </c>
    </row>
    <row r="37" spans="3:4" ht="31.5" x14ac:dyDescent="0.25">
      <c r="C37">
        <v>4</v>
      </c>
      <c r="D37" s="62" t="s">
        <v>55</v>
      </c>
    </row>
    <row r="38" spans="3:4" ht="31.5" x14ac:dyDescent="0.25">
      <c r="C38">
        <v>5</v>
      </c>
      <c r="D38" s="62" t="s">
        <v>46</v>
      </c>
    </row>
    <row r="39" spans="3:4" ht="31.5" x14ac:dyDescent="0.25">
      <c r="C39">
        <v>6</v>
      </c>
      <c r="D39" s="62" t="s">
        <v>47</v>
      </c>
    </row>
    <row r="40" spans="3:4" ht="31.5" x14ac:dyDescent="0.25">
      <c r="C40">
        <v>7</v>
      </c>
      <c r="D40" s="62" t="s">
        <v>59</v>
      </c>
    </row>
    <row r="41" spans="3:4" ht="31.5" x14ac:dyDescent="0.25">
      <c r="C41">
        <v>8</v>
      </c>
      <c r="D41" s="62" t="s">
        <v>60</v>
      </c>
    </row>
    <row r="42" spans="3:4" ht="15.75" x14ac:dyDescent="0.25">
      <c r="C42">
        <v>9</v>
      </c>
      <c r="D42" s="62" t="s">
        <v>53</v>
      </c>
    </row>
    <row r="43" spans="3:4" ht="30" x14ac:dyDescent="0.25">
      <c r="C43">
        <v>10</v>
      </c>
      <c r="D43" s="27" t="s">
        <v>49</v>
      </c>
    </row>
    <row r="44" spans="3:4" ht="31.5" x14ac:dyDescent="0.25">
      <c r="C44">
        <v>11</v>
      </c>
      <c r="D44" s="62" t="s">
        <v>51</v>
      </c>
    </row>
    <row r="45" spans="3:4" ht="31.5" x14ac:dyDescent="0.25">
      <c r="C45">
        <v>12</v>
      </c>
      <c r="D45" s="62" t="s">
        <v>50</v>
      </c>
    </row>
    <row r="46" spans="3:4" ht="15.75" x14ac:dyDescent="0.25">
      <c r="C46">
        <v>13</v>
      </c>
      <c r="D46" s="62" t="s">
        <v>54</v>
      </c>
    </row>
    <row r="47" spans="3:4" ht="31.5" x14ac:dyDescent="0.25">
      <c r="C47">
        <v>14</v>
      </c>
      <c r="D47" s="62" t="s">
        <v>52</v>
      </c>
    </row>
    <row r="48" spans="3:4" ht="31.5" x14ac:dyDescent="0.25">
      <c r="C48">
        <v>15</v>
      </c>
      <c r="D48" s="62" t="s">
        <v>68</v>
      </c>
    </row>
    <row r="49" spans="3:4" ht="31.5" x14ac:dyDescent="0.25">
      <c r="C49">
        <v>16</v>
      </c>
      <c r="D49" s="62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160"/>
  <sheetViews>
    <sheetView topLeftCell="A3" zoomScaleNormal="100" workbookViewId="0">
      <selection activeCell="H14" sqref="H14"/>
    </sheetView>
  </sheetViews>
  <sheetFormatPr defaultColWidth="9.140625" defaultRowHeight="15.75" x14ac:dyDescent="0.25"/>
  <cols>
    <col min="1" max="1" width="5" style="4" bestFit="1" customWidth="1"/>
    <col min="2" max="2" width="46.140625" style="4" customWidth="1"/>
    <col min="3" max="3" width="29.85546875" style="4" customWidth="1"/>
    <col min="4" max="4" width="7.7109375" style="31" customWidth="1"/>
    <col min="5" max="5" width="7.7109375" style="8" customWidth="1"/>
    <col min="6" max="6" width="15.7109375" style="19" customWidth="1"/>
    <col min="7" max="7" width="12.7109375" style="10" customWidth="1"/>
    <col min="8" max="8" width="35.42578125" style="57" customWidth="1"/>
    <col min="9" max="16384" width="9.140625" style="4"/>
  </cols>
  <sheetData>
    <row r="1" spans="1:8" s="1" customFormat="1" ht="15.75" hidden="1" customHeight="1" x14ac:dyDescent="0.25">
      <c r="A1" s="87" t="s">
        <v>0</v>
      </c>
      <c r="B1" s="87"/>
      <c r="C1" s="23"/>
      <c r="D1" s="29"/>
      <c r="E1" s="36"/>
      <c r="F1" s="16"/>
      <c r="G1" s="45"/>
      <c r="H1" s="56"/>
    </row>
    <row r="2" spans="1:8" s="1" customFormat="1" ht="15.75" hidden="1" customHeight="1" x14ac:dyDescent="0.25">
      <c r="A2" s="88" t="s">
        <v>1</v>
      </c>
      <c r="B2" s="88"/>
      <c r="C2" s="24"/>
      <c r="D2" s="30"/>
      <c r="E2" s="37"/>
      <c r="F2" s="17"/>
      <c r="G2" s="45"/>
      <c r="H2" s="56"/>
    </row>
    <row r="3" spans="1:8" x14ac:dyDescent="0.25">
      <c r="D3" s="31" t="s">
        <v>45</v>
      </c>
    </row>
    <row r="4" spans="1:8" s="1" customFormat="1" ht="16.5" x14ac:dyDescent="0.25">
      <c r="A4" s="89" t="s">
        <v>2</v>
      </c>
      <c r="B4" s="89"/>
      <c r="C4" s="89"/>
      <c r="D4" s="89"/>
      <c r="E4" s="2"/>
      <c r="F4" s="16"/>
      <c r="G4" s="45"/>
      <c r="H4" s="56"/>
    </row>
    <row r="5" spans="1:8" s="1" customFormat="1" ht="16.5" x14ac:dyDescent="0.25">
      <c r="A5" s="89"/>
      <c r="B5" s="89"/>
      <c r="C5" s="89"/>
      <c r="D5" s="89"/>
      <c r="E5" s="2"/>
      <c r="F5" s="16"/>
      <c r="G5" s="45"/>
      <c r="H5" s="56"/>
    </row>
    <row r="6" spans="1:8" x14ac:dyDescent="0.25">
      <c r="A6" s="86" t="s">
        <v>3</v>
      </c>
      <c r="B6" s="86"/>
      <c r="C6" s="22"/>
      <c r="D6" s="32"/>
      <c r="E6" s="3"/>
      <c r="F6" s="20"/>
    </row>
    <row r="7" spans="1:8" s="6" customFormat="1" ht="28.5" x14ac:dyDescent="0.25">
      <c r="A7" s="39" t="s">
        <v>43</v>
      </c>
      <c r="B7" s="39" t="s">
        <v>44</v>
      </c>
      <c r="C7" s="39" t="s">
        <v>4</v>
      </c>
      <c r="D7" s="40" t="s">
        <v>5</v>
      </c>
      <c r="E7" s="39" t="s">
        <v>6</v>
      </c>
      <c r="F7" s="39" t="s">
        <v>7</v>
      </c>
      <c r="G7" s="39" t="s">
        <v>8</v>
      </c>
      <c r="H7" s="58"/>
    </row>
    <row r="8" spans="1:8" ht="30" x14ac:dyDescent="0.25">
      <c r="A8" s="41">
        <v>1</v>
      </c>
      <c r="B8" s="27" t="s">
        <v>10</v>
      </c>
      <c r="C8" s="27" t="s">
        <v>62</v>
      </c>
      <c r="D8" s="42" t="s">
        <v>11</v>
      </c>
      <c r="E8" s="41">
        <v>1</v>
      </c>
      <c r="F8" s="53">
        <v>12600000</v>
      </c>
      <c r="G8" s="9"/>
      <c r="H8" s="59" t="s">
        <v>61</v>
      </c>
    </row>
    <row r="9" spans="1:8" ht="30" x14ac:dyDescent="0.25">
      <c r="A9" s="41">
        <v>2</v>
      </c>
      <c r="B9" s="27" t="s">
        <v>13</v>
      </c>
      <c r="C9" s="27"/>
      <c r="D9" s="42" t="s">
        <v>11</v>
      </c>
      <c r="E9" s="41">
        <v>1</v>
      </c>
      <c r="F9" s="53">
        <v>12600000</v>
      </c>
      <c r="G9" s="9"/>
      <c r="H9" s="59" t="s">
        <v>61</v>
      </c>
    </row>
    <row r="10" spans="1:8" ht="30" x14ac:dyDescent="0.25">
      <c r="A10" s="41">
        <v>3</v>
      </c>
      <c r="B10" s="27" t="s">
        <v>57</v>
      </c>
      <c r="C10" s="27"/>
      <c r="D10" s="42" t="s">
        <v>11</v>
      </c>
      <c r="E10" s="41">
        <v>1</v>
      </c>
      <c r="F10" s="53">
        <v>11600000</v>
      </c>
      <c r="G10" s="9"/>
      <c r="H10" s="59" t="s">
        <v>61</v>
      </c>
    </row>
    <row r="11" spans="1:8" ht="30" x14ac:dyDescent="0.25">
      <c r="A11" s="41">
        <v>4</v>
      </c>
      <c r="B11" s="27" t="s">
        <v>56</v>
      </c>
      <c r="C11" s="27"/>
      <c r="D11" s="42" t="s">
        <v>11</v>
      </c>
      <c r="E11" s="41">
        <v>1</v>
      </c>
      <c r="F11" s="53">
        <v>11600000</v>
      </c>
      <c r="G11" s="9"/>
      <c r="H11" s="59" t="s">
        <v>61</v>
      </c>
    </row>
    <row r="12" spans="1:8" ht="30" x14ac:dyDescent="0.25">
      <c r="A12" s="41">
        <v>5</v>
      </c>
      <c r="B12" s="27" t="s">
        <v>14</v>
      </c>
      <c r="C12" s="27"/>
      <c r="D12" s="42" t="s">
        <v>11</v>
      </c>
      <c r="E12" s="41">
        <v>1</v>
      </c>
      <c r="F12" s="53">
        <v>12000000</v>
      </c>
      <c r="G12" s="9"/>
      <c r="H12" s="59" t="s">
        <v>61</v>
      </c>
    </row>
    <row r="13" spans="1:8" ht="31.5" x14ac:dyDescent="0.25">
      <c r="A13" s="41">
        <v>6</v>
      </c>
      <c r="B13" s="27" t="s">
        <v>15</v>
      </c>
      <c r="C13" s="27"/>
      <c r="D13" s="42" t="s">
        <v>16</v>
      </c>
      <c r="E13" s="41">
        <v>2</v>
      </c>
      <c r="F13" s="53">
        <v>8000000</v>
      </c>
      <c r="G13" s="9"/>
      <c r="H13" s="59" t="s">
        <v>48</v>
      </c>
    </row>
    <row r="14" spans="1:8" ht="31.5" x14ac:dyDescent="0.25">
      <c r="A14" s="41">
        <v>7</v>
      </c>
      <c r="B14" s="27" t="s">
        <v>17</v>
      </c>
      <c r="C14" s="27"/>
      <c r="D14" s="42" t="s">
        <v>16</v>
      </c>
      <c r="E14" s="41">
        <v>2</v>
      </c>
      <c r="F14" s="53">
        <v>8000000</v>
      </c>
      <c r="G14" s="9"/>
      <c r="H14" s="59" t="s">
        <v>48</v>
      </c>
    </row>
    <row r="15" spans="1:8" ht="31.5" x14ac:dyDescent="0.25">
      <c r="A15" s="41">
        <v>8</v>
      </c>
      <c r="B15" s="27" t="s">
        <v>18</v>
      </c>
      <c r="C15" s="27"/>
      <c r="D15" s="42" t="s">
        <v>16</v>
      </c>
      <c r="E15" s="41">
        <v>4</v>
      </c>
      <c r="F15" s="53">
        <v>8000000</v>
      </c>
      <c r="G15" s="9"/>
      <c r="H15" s="59" t="s">
        <v>48</v>
      </c>
    </row>
    <row r="16" spans="1:8" ht="31.5" x14ac:dyDescent="0.25">
      <c r="A16" s="41">
        <v>9</v>
      </c>
      <c r="B16" s="27" t="s">
        <v>19</v>
      </c>
      <c r="C16" s="27"/>
      <c r="D16" s="42" t="s">
        <v>16</v>
      </c>
      <c r="E16" s="41">
        <v>5</v>
      </c>
      <c r="F16" s="53">
        <v>5000000</v>
      </c>
      <c r="G16" s="9"/>
      <c r="H16" s="59" t="s">
        <v>48</v>
      </c>
    </row>
    <row r="17" spans="1:8" ht="31.5" x14ac:dyDescent="0.25">
      <c r="A17" s="41">
        <v>10</v>
      </c>
      <c r="B17" s="27" t="s">
        <v>20</v>
      </c>
      <c r="C17" s="27"/>
      <c r="D17" s="42" t="s">
        <v>16</v>
      </c>
      <c r="E17" s="41">
        <v>2</v>
      </c>
      <c r="F17" s="53">
        <v>5000000</v>
      </c>
      <c r="G17" s="9"/>
      <c r="H17" s="59" t="s">
        <v>48</v>
      </c>
    </row>
    <row r="18" spans="1:8" ht="31.5" x14ac:dyDescent="0.25">
      <c r="A18" s="41">
        <v>11</v>
      </c>
      <c r="B18" s="28" t="s">
        <v>21</v>
      </c>
      <c r="C18" s="28"/>
      <c r="D18" s="42" t="s">
        <v>16</v>
      </c>
      <c r="E18" s="41">
        <v>1</v>
      </c>
      <c r="F18" s="53">
        <v>5000000</v>
      </c>
      <c r="G18" s="9"/>
      <c r="H18" s="59" t="s">
        <v>48</v>
      </c>
    </row>
    <row r="19" spans="1:8" ht="31.5" x14ac:dyDescent="0.25">
      <c r="A19" s="41">
        <v>12</v>
      </c>
      <c r="B19" s="28" t="s">
        <v>22</v>
      </c>
      <c r="C19" s="28"/>
      <c r="D19" s="42" t="s">
        <v>16</v>
      </c>
      <c r="E19" s="41">
        <v>1</v>
      </c>
      <c r="F19" s="53">
        <v>5000000</v>
      </c>
      <c r="G19" s="9"/>
      <c r="H19" s="59" t="s">
        <v>48</v>
      </c>
    </row>
    <row r="20" spans="1:8" ht="31.5" x14ac:dyDescent="0.25">
      <c r="A20" s="41">
        <v>13</v>
      </c>
      <c r="B20" s="28" t="s">
        <v>23</v>
      </c>
      <c r="C20" s="28"/>
      <c r="D20" s="42" t="s">
        <v>16</v>
      </c>
      <c r="E20" s="41">
        <v>4</v>
      </c>
      <c r="F20" s="53">
        <v>4000000</v>
      </c>
      <c r="G20" s="9"/>
      <c r="H20" s="59" t="s">
        <v>48</v>
      </c>
    </row>
    <row r="21" spans="1:8" ht="31.5" x14ac:dyDescent="0.25">
      <c r="A21" s="41">
        <v>14</v>
      </c>
      <c r="B21" s="28" t="s">
        <v>24</v>
      </c>
      <c r="C21" s="28"/>
      <c r="D21" s="42" t="s">
        <v>16</v>
      </c>
      <c r="E21" s="41">
        <v>1</v>
      </c>
      <c r="F21" s="53">
        <v>4000000</v>
      </c>
      <c r="G21" s="9"/>
      <c r="H21" s="59" t="s">
        <v>48</v>
      </c>
    </row>
    <row r="22" spans="1:8" ht="31.5" x14ac:dyDescent="0.25">
      <c r="A22" s="41">
        <v>15</v>
      </c>
      <c r="B22" s="28" t="s">
        <v>25</v>
      </c>
      <c r="C22" s="28"/>
      <c r="D22" s="42" t="s">
        <v>16</v>
      </c>
      <c r="E22" s="41">
        <v>1</v>
      </c>
      <c r="F22" s="53">
        <v>4000000</v>
      </c>
      <c r="G22" s="9"/>
      <c r="H22" s="59" t="s">
        <v>48</v>
      </c>
    </row>
    <row r="23" spans="1:8" ht="31.5" x14ac:dyDescent="0.25">
      <c r="A23" s="41">
        <v>16</v>
      </c>
      <c r="B23" s="28" t="s">
        <v>26</v>
      </c>
      <c r="C23" s="28"/>
      <c r="D23" s="42" t="s">
        <v>16</v>
      </c>
      <c r="E23" s="41">
        <v>2</v>
      </c>
      <c r="F23" s="53">
        <v>4000000</v>
      </c>
      <c r="G23" s="9"/>
      <c r="H23" s="59" t="s">
        <v>48</v>
      </c>
    </row>
    <row r="24" spans="1:8" ht="31.5" x14ac:dyDescent="0.25">
      <c r="A24" s="41">
        <v>17</v>
      </c>
      <c r="B24" s="28" t="s">
        <v>27</v>
      </c>
      <c r="C24" s="28"/>
      <c r="D24" s="42" t="s">
        <v>28</v>
      </c>
      <c r="E24" s="41">
        <v>1</v>
      </c>
      <c r="F24" s="53">
        <v>4000000</v>
      </c>
      <c r="G24" s="9"/>
      <c r="H24" s="59" t="s">
        <v>48</v>
      </c>
    </row>
    <row r="25" spans="1:8" x14ac:dyDescent="0.25">
      <c r="A25" s="41">
        <v>18</v>
      </c>
      <c r="B25" s="28" t="s">
        <v>29</v>
      </c>
      <c r="C25" s="28"/>
      <c r="D25" s="43" t="s">
        <v>16</v>
      </c>
      <c r="E25" s="44">
        <v>1</v>
      </c>
      <c r="F25" s="53">
        <v>22000000</v>
      </c>
      <c r="G25" s="9"/>
      <c r="H25" s="59" t="s">
        <v>55</v>
      </c>
    </row>
    <row r="26" spans="1:8" ht="31.5" x14ac:dyDescent="0.25">
      <c r="A26" s="41">
        <v>19</v>
      </c>
      <c r="B26" s="28" t="s">
        <v>30</v>
      </c>
      <c r="C26" s="28"/>
      <c r="D26" s="43" t="s">
        <v>11</v>
      </c>
      <c r="E26" s="44">
        <v>1</v>
      </c>
      <c r="F26" s="53">
        <v>126000000</v>
      </c>
      <c r="G26" s="9"/>
      <c r="H26" s="59" t="s">
        <v>61</v>
      </c>
    </row>
    <row r="27" spans="1:8" ht="31.5" x14ac:dyDescent="0.25">
      <c r="A27" s="41">
        <v>20</v>
      </c>
      <c r="B27" s="28" t="s">
        <v>31</v>
      </c>
      <c r="C27" s="28"/>
      <c r="D27" s="43" t="s">
        <v>11</v>
      </c>
      <c r="E27" s="44">
        <v>1</v>
      </c>
      <c r="F27" s="53">
        <v>145000000</v>
      </c>
      <c r="G27" s="9"/>
      <c r="H27" s="59" t="s">
        <v>47</v>
      </c>
    </row>
    <row r="28" spans="1:8" ht="31.5" x14ac:dyDescent="0.25">
      <c r="A28" s="41">
        <v>21</v>
      </c>
      <c r="B28" s="28" t="s">
        <v>32</v>
      </c>
      <c r="C28" s="28"/>
      <c r="D28" s="43" t="s">
        <v>11</v>
      </c>
      <c r="E28" s="44">
        <v>1</v>
      </c>
      <c r="F28" s="53">
        <v>38000000</v>
      </c>
      <c r="G28" s="9"/>
      <c r="H28" s="59" t="s">
        <v>61</v>
      </c>
    </row>
    <row r="29" spans="1:8" ht="31.5" x14ac:dyDescent="0.25">
      <c r="A29" s="41">
        <v>22</v>
      </c>
      <c r="B29" s="28" t="s">
        <v>33</v>
      </c>
      <c r="C29" s="28"/>
      <c r="D29" s="43" t="s">
        <v>11</v>
      </c>
      <c r="E29" s="44">
        <v>2</v>
      </c>
      <c r="F29" s="53">
        <v>11600000</v>
      </c>
      <c r="G29" s="9"/>
      <c r="H29" s="59" t="s">
        <v>61</v>
      </c>
    </row>
    <row r="30" spans="1:8" ht="47.25" x14ac:dyDescent="0.25">
      <c r="A30" s="41">
        <v>23</v>
      </c>
      <c r="B30" s="28" t="s">
        <v>34</v>
      </c>
      <c r="C30" s="28"/>
      <c r="D30" s="43" t="s">
        <v>11</v>
      </c>
      <c r="E30" s="44">
        <v>1</v>
      </c>
      <c r="F30" s="53">
        <v>14000000</v>
      </c>
      <c r="G30" s="9"/>
      <c r="H30" s="59" t="s">
        <v>61</v>
      </c>
    </row>
    <row r="31" spans="1:8" ht="31.5" x14ac:dyDescent="0.25">
      <c r="A31" s="41">
        <v>24</v>
      </c>
      <c r="B31" s="28" t="s">
        <v>35</v>
      </c>
      <c r="C31" s="28"/>
      <c r="D31" s="43" t="s">
        <v>16</v>
      </c>
      <c r="E31" s="41">
        <v>1</v>
      </c>
      <c r="F31" s="53">
        <v>8000000</v>
      </c>
      <c r="G31" s="9"/>
      <c r="H31" s="59" t="s">
        <v>48</v>
      </c>
    </row>
    <row r="32" spans="1:8" ht="31.5" x14ac:dyDescent="0.25">
      <c r="A32" s="41">
        <v>25</v>
      </c>
      <c r="B32" s="28" t="s">
        <v>36</v>
      </c>
      <c r="C32" s="28"/>
      <c r="D32" s="43" t="s">
        <v>16</v>
      </c>
      <c r="E32" s="41">
        <v>1</v>
      </c>
      <c r="F32" s="53">
        <v>8000000</v>
      </c>
      <c r="G32" s="9"/>
      <c r="H32" s="59" t="s">
        <v>48</v>
      </c>
    </row>
    <row r="33" spans="1:8" ht="31.5" x14ac:dyDescent="0.25">
      <c r="A33" s="41">
        <v>26</v>
      </c>
      <c r="B33" s="28" t="s">
        <v>37</v>
      </c>
      <c r="C33" s="28"/>
      <c r="D33" s="43" t="s">
        <v>16</v>
      </c>
      <c r="E33" s="41">
        <v>1</v>
      </c>
      <c r="F33" s="53">
        <v>16000000</v>
      </c>
      <c r="G33" s="9"/>
      <c r="H33" s="59" t="s">
        <v>48</v>
      </c>
    </row>
    <row r="34" spans="1:8" ht="31.5" x14ac:dyDescent="0.25">
      <c r="A34" s="41">
        <v>27</v>
      </c>
      <c r="B34" s="28" t="s">
        <v>38</v>
      </c>
      <c r="C34" s="28"/>
      <c r="D34" s="43" t="s">
        <v>11</v>
      </c>
      <c r="E34" s="41">
        <v>1</v>
      </c>
      <c r="F34" s="53">
        <v>8000000</v>
      </c>
      <c r="G34" s="9"/>
      <c r="H34" s="59" t="s">
        <v>48</v>
      </c>
    </row>
    <row r="35" spans="1:8" ht="31.5" x14ac:dyDescent="0.25">
      <c r="A35" s="41">
        <v>28</v>
      </c>
      <c r="B35" s="28" t="s">
        <v>39</v>
      </c>
      <c r="C35" s="28"/>
      <c r="D35" s="43" t="s">
        <v>16</v>
      </c>
      <c r="E35" s="41">
        <v>1</v>
      </c>
      <c r="F35" s="53">
        <v>12000000</v>
      </c>
      <c r="G35" s="9"/>
      <c r="H35" s="59" t="s">
        <v>48</v>
      </c>
    </row>
    <row r="36" spans="1:8" ht="31.5" x14ac:dyDescent="0.25">
      <c r="A36" s="41">
        <v>29</v>
      </c>
      <c r="B36" s="28" t="s">
        <v>40</v>
      </c>
      <c r="C36" s="28"/>
      <c r="D36" s="43" t="s">
        <v>16</v>
      </c>
      <c r="E36" s="44">
        <v>1</v>
      </c>
      <c r="F36" s="41"/>
      <c r="G36" s="9">
        <f t="shared" ref="G36" si="0">F36*E36</f>
        <v>0</v>
      </c>
    </row>
    <row r="37" spans="1:8" ht="15.75" customHeight="1" x14ac:dyDescent="0.25">
      <c r="A37" s="85" t="s">
        <v>41</v>
      </c>
      <c r="B37" s="85"/>
      <c r="C37" s="33"/>
      <c r="D37" s="33"/>
      <c r="E37" s="38"/>
      <c r="F37" s="46"/>
    </row>
    <row r="159" spans="2:8" s="13" customFormat="1" ht="18.75" x14ac:dyDescent="0.3">
      <c r="B159" s="11"/>
      <c r="C159" s="11"/>
      <c r="D159" s="34"/>
      <c r="E159" s="12"/>
      <c r="F159" s="21"/>
      <c r="G159" s="47"/>
      <c r="H159" s="60"/>
    </row>
    <row r="160" spans="2:8" s="15" customFormat="1" ht="18.75" customHeight="1" x14ac:dyDescent="0.3">
      <c r="B160" s="14" t="s">
        <v>42</v>
      </c>
      <c r="C160" s="14"/>
      <c r="D160" s="35"/>
      <c r="E160" s="14"/>
      <c r="F160" s="48"/>
      <c r="G160" s="49"/>
      <c r="H160" s="61"/>
    </row>
  </sheetData>
  <mergeCells count="6">
    <mergeCell ref="A37:B37"/>
    <mergeCell ref="A6:B6"/>
    <mergeCell ref="A1:B1"/>
    <mergeCell ref="A2:B2"/>
    <mergeCell ref="A4:D4"/>
    <mergeCell ref="A5:D5"/>
  </mergeCells>
  <pageMargins left="0" right="0" top="0.19685039370078741" bottom="0.19685039370078741" header="0.31496062992125984" footer="0"/>
  <pageSetup scale="96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30"/>
  <sheetViews>
    <sheetView workbookViewId="0">
      <selection activeCell="H8" sqref="H8"/>
    </sheetView>
  </sheetViews>
  <sheetFormatPr defaultRowHeight="15" x14ac:dyDescent="0.25"/>
  <cols>
    <col min="1" max="1" width="5.7109375" customWidth="1"/>
    <col min="2" max="2" width="50.7109375" customWidth="1"/>
  </cols>
  <sheetData>
    <row r="1" spans="1:2" x14ac:dyDescent="0.25">
      <c r="A1" s="5" t="s">
        <v>43</v>
      </c>
      <c r="B1" s="5" t="s">
        <v>44</v>
      </c>
    </row>
    <row r="2" spans="1:2" x14ac:dyDescent="0.25">
      <c r="A2" s="7">
        <v>1</v>
      </c>
      <c r="B2" s="27" t="s">
        <v>10</v>
      </c>
    </row>
    <row r="3" spans="1:2" ht="30" x14ac:dyDescent="0.25">
      <c r="A3" s="7">
        <v>2</v>
      </c>
      <c r="B3" s="27" t="s">
        <v>13</v>
      </c>
    </row>
    <row r="4" spans="1:2" ht="30" x14ac:dyDescent="0.25">
      <c r="A4" s="7">
        <v>3</v>
      </c>
      <c r="B4" s="27" t="s">
        <v>57</v>
      </c>
    </row>
    <row r="5" spans="1:2" ht="27.75" customHeight="1" x14ac:dyDescent="0.25">
      <c r="A5" s="7">
        <v>4</v>
      </c>
      <c r="B5" s="27" t="s">
        <v>56</v>
      </c>
    </row>
    <row r="6" spans="1:2" ht="30" x14ac:dyDescent="0.25">
      <c r="A6" s="7">
        <v>5</v>
      </c>
      <c r="B6" s="27" t="s">
        <v>14</v>
      </c>
    </row>
    <row r="7" spans="1:2" x14ac:dyDescent="0.25">
      <c r="A7" s="7">
        <v>6</v>
      </c>
      <c r="B7" s="27" t="s">
        <v>15</v>
      </c>
    </row>
    <row r="8" spans="1:2" x14ac:dyDescent="0.25">
      <c r="A8" s="7">
        <v>7</v>
      </c>
      <c r="B8" s="27" t="s">
        <v>17</v>
      </c>
    </row>
    <row r="9" spans="1:2" x14ac:dyDescent="0.25">
      <c r="A9" s="7">
        <v>8</v>
      </c>
      <c r="B9" s="27" t="s">
        <v>18</v>
      </c>
    </row>
    <row r="10" spans="1:2" x14ac:dyDescent="0.25">
      <c r="A10" s="7">
        <v>9</v>
      </c>
      <c r="B10" s="27" t="s">
        <v>19</v>
      </c>
    </row>
    <row r="11" spans="1:2" x14ac:dyDescent="0.25">
      <c r="A11" s="7">
        <v>10</v>
      </c>
      <c r="B11" s="27" t="s">
        <v>20</v>
      </c>
    </row>
    <row r="12" spans="1:2" ht="15.75" x14ac:dyDescent="0.25">
      <c r="A12" s="7">
        <v>11</v>
      </c>
      <c r="B12" s="28" t="s">
        <v>21</v>
      </c>
    </row>
    <row r="13" spans="1:2" ht="15.75" x14ac:dyDescent="0.25">
      <c r="A13" s="7">
        <v>12</v>
      </c>
      <c r="B13" s="28" t="s">
        <v>22</v>
      </c>
    </row>
    <row r="14" spans="1:2" ht="15.75" x14ac:dyDescent="0.25">
      <c r="A14" s="7">
        <v>13</v>
      </c>
      <c r="B14" s="28" t="s">
        <v>23</v>
      </c>
    </row>
    <row r="15" spans="1:2" ht="15.75" x14ac:dyDescent="0.25">
      <c r="A15" s="7">
        <v>14</v>
      </c>
      <c r="B15" s="28" t="s">
        <v>24</v>
      </c>
    </row>
    <row r="16" spans="1:2" ht="15.75" x14ac:dyDescent="0.25">
      <c r="A16" s="7">
        <v>15</v>
      </c>
      <c r="B16" s="28" t="s">
        <v>25</v>
      </c>
    </row>
    <row r="17" spans="1:2" ht="15.75" x14ac:dyDescent="0.25">
      <c r="A17" s="7">
        <v>16</v>
      </c>
      <c r="B17" s="28" t="s">
        <v>26</v>
      </c>
    </row>
    <row r="18" spans="1:2" ht="15.75" x14ac:dyDescent="0.25">
      <c r="A18" s="7">
        <v>17</v>
      </c>
      <c r="B18" s="28" t="s">
        <v>27</v>
      </c>
    </row>
    <row r="19" spans="1:2" ht="15.75" x14ac:dyDescent="0.25">
      <c r="A19" s="7">
        <v>18</v>
      </c>
      <c r="B19" s="28" t="s">
        <v>29</v>
      </c>
    </row>
    <row r="20" spans="1:2" ht="31.5" x14ac:dyDescent="0.25">
      <c r="A20" s="7">
        <v>19</v>
      </c>
      <c r="B20" s="28" t="s">
        <v>30</v>
      </c>
    </row>
    <row r="21" spans="1:2" ht="31.5" x14ac:dyDescent="0.25">
      <c r="A21" s="7">
        <v>20</v>
      </c>
      <c r="B21" s="28" t="s">
        <v>31</v>
      </c>
    </row>
    <row r="22" spans="1:2" ht="31.5" x14ac:dyDescent="0.25">
      <c r="A22" s="7">
        <v>21</v>
      </c>
      <c r="B22" s="28" t="s">
        <v>32</v>
      </c>
    </row>
    <row r="23" spans="1:2" ht="31.5" x14ac:dyDescent="0.25">
      <c r="A23" s="7">
        <v>22</v>
      </c>
      <c r="B23" s="28" t="s">
        <v>33</v>
      </c>
    </row>
    <row r="24" spans="1:2" ht="31.5" x14ac:dyDescent="0.25">
      <c r="A24" s="7">
        <v>23</v>
      </c>
      <c r="B24" s="28" t="s">
        <v>34</v>
      </c>
    </row>
    <row r="25" spans="1:2" ht="31.5" x14ac:dyDescent="0.25">
      <c r="A25" s="7">
        <v>24</v>
      </c>
      <c r="B25" s="28" t="s">
        <v>35</v>
      </c>
    </row>
    <row r="26" spans="1:2" ht="31.5" x14ac:dyDescent="0.25">
      <c r="A26" s="7">
        <v>25</v>
      </c>
      <c r="B26" s="28" t="s">
        <v>36</v>
      </c>
    </row>
    <row r="27" spans="1:2" ht="15.75" x14ac:dyDescent="0.25">
      <c r="A27" s="7">
        <v>26</v>
      </c>
      <c r="B27" s="28" t="s">
        <v>37</v>
      </c>
    </row>
    <row r="28" spans="1:2" ht="31.5" x14ac:dyDescent="0.25">
      <c r="A28" s="7">
        <v>27</v>
      </c>
      <c r="B28" s="28" t="s">
        <v>38</v>
      </c>
    </row>
    <row r="29" spans="1:2" ht="31.5" x14ac:dyDescent="0.25">
      <c r="A29" s="7">
        <v>28</v>
      </c>
      <c r="B29" s="28" t="s">
        <v>39</v>
      </c>
    </row>
    <row r="30" spans="1:2" ht="31.5" x14ac:dyDescent="0.25">
      <c r="A30" s="7">
        <v>29</v>
      </c>
      <c r="B30" s="28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43DC-44AA-4A95-A57E-4FD885076F6C}">
  <sheetPr codeName="Sheet4"/>
  <dimension ref="A1:L40"/>
  <sheetViews>
    <sheetView tabSelected="1" zoomScale="85" zoomScaleNormal="85" workbookViewId="0">
      <pane ySplit="4" topLeftCell="A32" activePane="bottomLeft" state="frozen"/>
      <selection activeCell="A3" sqref="A3"/>
      <selection pane="bottomLeft" activeCell="C37" sqref="C37"/>
    </sheetView>
  </sheetViews>
  <sheetFormatPr defaultColWidth="9.140625" defaultRowHeight="15" x14ac:dyDescent="0.25"/>
  <cols>
    <col min="1" max="1" width="5.7109375" style="11" customWidth="1"/>
    <col min="2" max="2" width="10.7109375" style="83" customWidth="1"/>
    <col min="3" max="3" width="20.7109375" style="77" customWidth="1"/>
    <col min="4" max="4" width="12.7109375" style="12" customWidth="1"/>
    <col min="5" max="5" width="9.7109375" style="12" customWidth="1"/>
    <col min="6" max="6" width="7.7109375" style="12" customWidth="1"/>
    <col min="7" max="7" width="17.7109375" style="12" hidden="1" customWidth="1"/>
    <col min="8" max="8" width="16.5703125" style="12" hidden="1" customWidth="1"/>
    <col min="9" max="9" width="49.7109375" style="77" hidden="1" customWidth="1"/>
    <col min="10" max="10" width="15.7109375" style="11" hidden="1" customWidth="1"/>
    <col min="11" max="11" width="30.7109375" style="84" customWidth="1"/>
    <col min="12" max="16384" width="9.140625" style="63"/>
  </cols>
  <sheetData>
    <row r="1" spans="1:11" s="1" customFormat="1" ht="16.5" x14ac:dyDescent="0.25">
      <c r="A1" s="92" t="s">
        <v>82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s="67" customFormat="1" ht="17.25" x14ac:dyDescent="0.25">
      <c r="A2" s="93" t="s">
        <v>139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s="1" customFormat="1" ht="16.5" x14ac:dyDescent="0.25">
      <c r="A3" s="94" t="s">
        <v>3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s="65" customFormat="1" ht="33" x14ac:dyDescent="0.25">
      <c r="A4" s="70" t="s">
        <v>43</v>
      </c>
      <c r="B4" s="70" t="s">
        <v>84</v>
      </c>
      <c r="C4" s="70" t="s">
        <v>143</v>
      </c>
      <c r="D4" s="70" t="s">
        <v>134</v>
      </c>
      <c r="E4" s="70" t="s">
        <v>135</v>
      </c>
      <c r="F4" s="70" t="s">
        <v>132</v>
      </c>
      <c r="G4" s="70" t="s">
        <v>70</v>
      </c>
      <c r="H4" s="70" t="s">
        <v>71</v>
      </c>
      <c r="I4" s="70" t="s">
        <v>83</v>
      </c>
      <c r="J4" s="70" t="s">
        <v>9</v>
      </c>
      <c r="K4" s="70" t="s">
        <v>133</v>
      </c>
    </row>
    <row r="5" spans="1:11" s="65" customFormat="1" ht="16.5" x14ac:dyDescent="0.25">
      <c r="A5" s="90" t="s">
        <v>191</v>
      </c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1" s="64" customFormat="1" ht="33" customHeight="1" x14ac:dyDescent="0.25">
      <c r="A6" s="71">
        <v>1</v>
      </c>
      <c r="B6" s="71" t="s">
        <v>85</v>
      </c>
      <c r="C6" s="72" t="s">
        <v>72</v>
      </c>
      <c r="D6" s="71" t="s">
        <v>73</v>
      </c>
      <c r="E6" s="73" t="s">
        <v>74</v>
      </c>
      <c r="F6" s="73">
        <v>1</v>
      </c>
      <c r="G6" s="73">
        <v>2017</v>
      </c>
      <c r="H6" s="73" t="s">
        <v>12</v>
      </c>
      <c r="I6" s="74" t="s">
        <v>79</v>
      </c>
      <c r="J6" s="91" t="s">
        <v>81</v>
      </c>
      <c r="K6" s="95" t="s">
        <v>141</v>
      </c>
    </row>
    <row r="7" spans="1:11" ht="33" x14ac:dyDescent="0.25">
      <c r="A7" s="71">
        <v>2</v>
      </c>
      <c r="B7" s="71" t="s">
        <v>86</v>
      </c>
      <c r="C7" s="72" t="s">
        <v>72</v>
      </c>
      <c r="D7" s="71" t="s">
        <v>75</v>
      </c>
      <c r="E7" s="71" t="s">
        <v>74</v>
      </c>
      <c r="F7" s="75">
        <v>1</v>
      </c>
      <c r="G7" s="75">
        <v>2019</v>
      </c>
      <c r="H7" s="75" t="s">
        <v>12</v>
      </c>
      <c r="I7" s="66" t="s">
        <v>79</v>
      </c>
      <c r="J7" s="91"/>
      <c r="K7" s="95"/>
    </row>
    <row r="8" spans="1:11" ht="49.5" x14ac:dyDescent="0.25">
      <c r="A8" s="71">
        <v>3</v>
      </c>
      <c r="B8" s="71" t="s">
        <v>87</v>
      </c>
      <c r="C8" s="72" t="s">
        <v>188</v>
      </c>
      <c r="D8" s="71" t="s">
        <v>76</v>
      </c>
      <c r="E8" s="71" t="s">
        <v>77</v>
      </c>
      <c r="F8" s="76">
        <v>1</v>
      </c>
      <c r="G8" s="76">
        <v>2019</v>
      </c>
      <c r="H8" s="76" t="s">
        <v>12</v>
      </c>
      <c r="I8" s="66" t="s">
        <v>79</v>
      </c>
      <c r="J8" s="91"/>
      <c r="K8" s="95"/>
    </row>
    <row r="9" spans="1:11" ht="33" x14ac:dyDescent="0.25">
      <c r="A9" s="71">
        <v>4</v>
      </c>
      <c r="B9" s="71" t="s">
        <v>88</v>
      </c>
      <c r="C9" s="72" t="s">
        <v>72</v>
      </c>
      <c r="D9" s="71" t="s">
        <v>78</v>
      </c>
      <c r="E9" s="71" t="s">
        <v>74</v>
      </c>
      <c r="F9" s="76">
        <v>1</v>
      </c>
      <c r="G9" s="76">
        <v>2020</v>
      </c>
      <c r="H9" s="76" t="s">
        <v>12</v>
      </c>
      <c r="I9" s="66" t="s">
        <v>80</v>
      </c>
      <c r="J9" s="91"/>
      <c r="K9" s="95"/>
    </row>
    <row r="10" spans="1:11" ht="16.5" x14ac:dyDescent="0.25">
      <c r="A10" s="71">
        <v>7</v>
      </c>
      <c r="B10" s="71" t="s">
        <v>98</v>
      </c>
      <c r="C10" s="72" t="s">
        <v>89</v>
      </c>
      <c r="D10" s="71" t="s">
        <v>130</v>
      </c>
      <c r="E10" s="71" t="s">
        <v>136</v>
      </c>
      <c r="F10" s="71">
        <v>19</v>
      </c>
      <c r="G10" s="76">
        <v>2018</v>
      </c>
      <c r="H10" s="76" t="s">
        <v>90</v>
      </c>
      <c r="I10" s="66"/>
      <c r="J10" s="91" t="s">
        <v>92</v>
      </c>
      <c r="K10" s="95"/>
    </row>
    <row r="11" spans="1:11" ht="16.5" x14ac:dyDescent="0.25">
      <c r="A11" s="71">
        <v>8</v>
      </c>
      <c r="B11" s="71" t="s">
        <v>99</v>
      </c>
      <c r="C11" s="72" t="s">
        <v>89</v>
      </c>
      <c r="D11" s="71" t="s">
        <v>131</v>
      </c>
      <c r="E11" s="71" t="s">
        <v>136</v>
      </c>
      <c r="F11" s="71">
        <v>4</v>
      </c>
      <c r="G11" s="76">
        <v>2018</v>
      </c>
      <c r="H11" s="76" t="s">
        <v>90</v>
      </c>
      <c r="I11" s="66"/>
      <c r="J11" s="91"/>
      <c r="K11" s="95"/>
    </row>
    <row r="12" spans="1:11" ht="16.5" x14ac:dyDescent="0.25">
      <c r="A12" s="71">
        <v>9</v>
      </c>
      <c r="B12" s="71" t="s">
        <v>100</v>
      </c>
      <c r="C12" s="72" t="s">
        <v>89</v>
      </c>
      <c r="D12" s="71" t="s">
        <v>91</v>
      </c>
      <c r="E12" s="71" t="s">
        <v>137</v>
      </c>
      <c r="F12" s="71">
        <v>3</v>
      </c>
      <c r="G12" s="71">
        <v>2021</v>
      </c>
      <c r="H12" s="71" t="s">
        <v>12</v>
      </c>
      <c r="I12" s="72"/>
      <c r="J12" s="91" t="s">
        <v>110</v>
      </c>
      <c r="K12" s="95"/>
    </row>
    <row r="13" spans="1:11" ht="16.5" x14ac:dyDescent="0.25">
      <c r="A13" s="71">
        <v>10</v>
      </c>
      <c r="B13" s="71" t="s">
        <v>101</v>
      </c>
      <c r="C13" s="72" t="s">
        <v>89</v>
      </c>
      <c r="D13" s="71" t="s">
        <v>95</v>
      </c>
      <c r="E13" s="71" t="s">
        <v>137</v>
      </c>
      <c r="F13" s="71">
        <v>4</v>
      </c>
      <c r="G13" s="71">
        <v>2021</v>
      </c>
      <c r="H13" s="71" t="s">
        <v>12</v>
      </c>
      <c r="I13" s="72"/>
      <c r="J13" s="91"/>
      <c r="K13" s="95"/>
    </row>
    <row r="14" spans="1:11" ht="16.5" x14ac:dyDescent="0.25">
      <c r="A14" s="71">
        <v>11</v>
      </c>
      <c r="B14" s="71" t="s">
        <v>102</v>
      </c>
      <c r="C14" s="72" t="s">
        <v>89</v>
      </c>
      <c r="D14" s="71" t="s">
        <v>97</v>
      </c>
      <c r="E14" s="71" t="s">
        <v>137</v>
      </c>
      <c r="F14" s="71">
        <v>1</v>
      </c>
      <c r="G14" s="71">
        <v>2019</v>
      </c>
      <c r="H14" s="71" t="s">
        <v>12</v>
      </c>
      <c r="I14" s="72"/>
      <c r="J14" s="91"/>
      <c r="K14" s="95"/>
    </row>
    <row r="15" spans="1:11" ht="16.5" x14ac:dyDescent="0.25">
      <c r="A15" s="71">
        <v>12</v>
      </c>
      <c r="B15" s="71" t="s">
        <v>103</v>
      </c>
      <c r="C15" s="72" t="s">
        <v>89</v>
      </c>
      <c r="D15" s="71" t="s">
        <v>94</v>
      </c>
      <c r="E15" s="71" t="s">
        <v>137</v>
      </c>
      <c r="F15" s="71">
        <v>3</v>
      </c>
      <c r="G15" s="71"/>
      <c r="H15" s="71"/>
      <c r="I15" s="72"/>
      <c r="J15" s="91"/>
      <c r="K15" s="95"/>
    </row>
    <row r="16" spans="1:11" ht="16.5" x14ac:dyDescent="0.25">
      <c r="A16" s="71">
        <v>13</v>
      </c>
      <c r="B16" s="71" t="s">
        <v>103</v>
      </c>
      <c r="C16" s="72" t="s">
        <v>89</v>
      </c>
      <c r="D16" s="71" t="s">
        <v>96</v>
      </c>
      <c r="E16" s="71" t="s">
        <v>137</v>
      </c>
      <c r="F16" s="71">
        <v>1</v>
      </c>
      <c r="G16" s="71">
        <v>2021</v>
      </c>
      <c r="H16" s="71" t="s">
        <v>12</v>
      </c>
      <c r="I16" s="72"/>
      <c r="J16" s="91"/>
      <c r="K16" s="95"/>
    </row>
    <row r="17" spans="1:11" ht="16.5" x14ac:dyDescent="0.25">
      <c r="A17" s="71">
        <v>14</v>
      </c>
      <c r="B17" s="71" t="s">
        <v>104</v>
      </c>
      <c r="C17" s="72" t="s">
        <v>89</v>
      </c>
      <c r="D17" s="71" t="s">
        <v>93</v>
      </c>
      <c r="E17" s="71" t="s">
        <v>137</v>
      </c>
      <c r="F17" s="71">
        <v>1</v>
      </c>
      <c r="G17" s="71"/>
      <c r="H17" s="71"/>
      <c r="I17" s="72"/>
      <c r="J17" s="91"/>
      <c r="K17" s="95"/>
    </row>
    <row r="18" spans="1:11" ht="33" x14ac:dyDescent="0.25">
      <c r="A18" s="71">
        <v>15</v>
      </c>
      <c r="B18" s="71" t="s">
        <v>105</v>
      </c>
      <c r="C18" s="72" t="s">
        <v>89</v>
      </c>
      <c r="D18" s="71" t="s">
        <v>140</v>
      </c>
      <c r="E18" s="71" t="s">
        <v>138</v>
      </c>
      <c r="F18" s="71">
        <v>1</v>
      </c>
      <c r="G18" s="71"/>
      <c r="H18" s="71"/>
      <c r="I18" s="72"/>
      <c r="J18" s="91"/>
      <c r="K18" s="95"/>
    </row>
    <row r="19" spans="1:11" ht="33" x14ac:dyDescent="0.25">
      <c r="A19" s="71">
        <v>16</v>
      </c>
      <c r="B19" s="71" t="s">
        <v>111</v>
      </c>
      <c r="C19" s="72" t="s">
        <v>106</v>
      </c>
      <c r="D19" s="71" t="s">
        <v>107</v>
      </c>
      <c r="E19" s="71" t="s">
        <v>74</v>
      </c>
      <c r="F19" s="76">
        <v>41</v>
      </c>
      <c r="G19" s="71">
        <v>2016</v>
      </c>
      <c r="H19" s="71"/>
      <c r="I19" s="72" t="s">
        <v>108</v>
      </c>
      <c r="J19" s="91" t="s">
        <v>109</v>
      </c>
      <c r="K19" s="95"/>
    </row>
    <row r="20" spans="1:11" ht="33" x14ac:dyDescent="0.25">
      <c r="A20" s="71">
        <v>17</v>
      </c>
      <c r="B20" s="71" t="s">
        <v>112</v>
      </c>
      <c r="C20" s="72" t="s">
        <v>106</v>
      </c>
      <c r="D20" s="71" t="s">
        <v>113</v>
      </c>
      <c r="E20" s="71" t="s">
        <v>114</v>
      </c>
      <c r="F20" s="76">
        <v>6</v>
      </c>
      <c r="G20" s="71">
        <v>2016</v>
      </c>
      <c r="H20" s="71"/>
      <c r="I20" s="72" t="s">
        <v>108</v>
      </c>
      <c r="J20" s="91"/>
      <c r="K20" s="95"/>
    </row>
    <row r="21" spans="1:11" ht="33" x14ac:dyDescent="0.25">
      <c r="A21" s="71">
        <v>18</v>
      </c>
      <c r="B21" s="71" t="s">
        <v>122</v>
      </c>
      <c r="C21" s="72" t="s">
        <v>116</v>
      </c>
      <c r="D21" s="71" t="s">
        <v>120</v>
      </c>
      <c r="E21" s="71" t="s">
        <v>77</v>
      </c>
      <c r="F21" s="76">
        <v>4</v>
      </c>
      <c r="G21" s="71"/>
      <c r="H21" s="71"/>
      <c r="I21" s="72"/>
      <c r="J21" s="91"/>
      <c r="K21" s="95"/>
    </row>
    <row r="22" spans="1:11" ht="49.5" x14ac:dyDescent="0.25">
      <c r="A22" s="71">
        <v>19</v>
      </c>
      <c r="B22" s="71" t="s">
        <v>123</v>
      </c>
      <c r="C22" s="72" t="s">
        <v>116</v>
      </c>
      <c r="D22" s="71" t="s">
        <v>117</v>
      </c>
      <c r="E22" s="71" t="s">
        <v>77</v>
      </c>
      <c r="F22" s="71">
        <v>2</v>
      </c>
      <c r="G22" s="71">
        <v>2019</v>
      </c>
      <c r="H22" s="71"/>
      <c r="I22" s="72" t="s">
        <v>115</v>
      </c>
      <c r="J22" s="91" t="s">
        <v>121</v>
      </c>
      <c r="K22" s="95"/>
    </row>
    <row r="23" spans="1:11" ht="33" x14ac:dyDescent="0.25">
      <c r="A23" s="71">
        <v>20</v>
      </c>
      <c r="B23" s="71" t="s">
        <v>124</v>
      </c>
      <c r="C23" s="72" t="s">
        <v>118</v>
      </c>
      <c r="D23" s="71" t="s">
        <v>119</v>
      </c>
      <c r="E23" s="71" t="s">
        <v>77</v>
      </c>
      <c r="F23" s="71">
        <v>2</v>
      </c>
      <c r="G23" s="71">
        <v>2010</v>
      </c>
      <c r="H23" s="71"/>
      <c r="I23" s="72" t="s">
        <v>115</v>
      </c>
      <c r="J23" s="91"/>
      <c r="K23" s="95"/>
    </row>
    <row r="24" spans="1:11" ht="16.5" x14ac:dyDescent="0.25">
      <c r="A24" s="71">
        <v>21</v>
      </c>
      <c r="B24" s="71" t="s">
        <v>182</v>
      </c>
      <c r="C24" s="72" t="s">
        <v>151</v>
      </c>
      <c r="D24" s="71" t="s">
        <v>166</v>
      </c>
      <c r="E24" s="71" t="s">
        <v>167</v>
      </c>
      <c r="F24" s="71">
        <v>1</v>
      </c>
      <c r="K24" s="95"/>
    </row>
    <row r="25" spans="1:11" ht="16.5" x14ac:dyDescent="0.25">
      <c r="A25" s="71">
        <v>22</v>
      </c>
      <c r="B25" s="71" t="s">
        <v>176</v>
      </c>
      <c r="C25" s="72" t="s">
        <v>152</v>
      </c>
      <c r="D25" s="71" t="s">
        <v>168</v>
      </c>
      <c r="E25" s="71" t="s">
        <v>169</v>
      </c>
      <c r="F25" s="71">
        <v>1</v>
      </c>
      <c r="K25" s="95"/>
    </row>
    <row r="26" spans="1:11" ht="49.5" x14ac:dyDescent="0.25">
      <c r="A26" s="71">
        <v>23</v>
      </c>
      <c r="B26" s="71" t="s">
        <v>177</v>
      </c>
      <c r="C26" s="72" t="s">
        <v>153</v>
      </c>
      <c r="D26" s="71" t="s">
        <v>185</v>
      </c>
      <c r="E26" s="71" t="s">
        <v>170</v>
      </c>
      <c r="F26" s="71">
        <v>2</v>
      </c>
      <c r="K26" s="95"/>
    </row>
    <row r="27" spans="1:11" ht="49.5" x14ac:dyDescent="0.25">
      <c r="A27" s="71">
        <v>24</v>
      </c>
      <c r="B27" s="71" t="s">
        <v>178</v>
      </c>
      <c r="C27" s="72" t="s">
        <v>153</v>
      </c>
      <c r="D27" s="71" t="s">
        <v>186</v>
      </c>
      <c r="E27" s="71" t="s">
        <v>163</v>
      </c>
      <c r="F27" s="71">
        <v>2</v>
      </c>
      <c r="K27" s="95"/>
    </row>
    <row r="28" spans="1:11" ht="33" x14ac:dyDescent="0.25">
      <c r="A28" s="71">
        <v>25</v>
      </c>
      <c r="B28" s="71" t="s">
        <v>179</v>
      </c>
      <c r="C28" s="72" t="s">
        <v>153</v>
      </c>
      <c r="D28" s="71" t="s">
        <v>171</v>
      </c>
      <c r="E28" s="71" t="s">
        <v>158</v>
      </c>
      <c r="F28" s="71">
        <v>2</v>
      </c>
      <c r="K28" s="95"/>
    </row>
    <row r="29" spans="1:11" ht="16.5" x14ac:dyDescent="0.25">
      <c r="A29" s="97" t="s">
        <v>187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</row>
    <row r="30" spans="1:11" ht="33" x14ac:dyDescent="0.25">
      <c r="A30" s="71">
        <v>1</v>
      </c>
      <c r="B30" s="71" t="s">
        <v>183</v>
      </c>
      <c r="C30" s="72" t="s">
        <v>146</v>
      </c>
      <c r="D30" s="71" t="s">
        <v>154</v>
      </c>
      <c r="E30" s="71" t="s">
        <v>155</v>
      </c>
      <c r="F30" s="71">
        <v>1</v>
      </c>
      <c r="G30" s="78">
        <v>1</v>
      </c>
      <c r="H30" s="71"/>
      <c r="I30" s="72"/>
      <c r="J30" s="79"/>
      <c r="K30" s="95" t="s">
        <v>142</v>
      </c>
    </row>
    <row r="31" spans="1:11" ht="82.5" x14ac:dyDescent="0.25">
      <c r="A31" s="71">
        <v>2</v>
      </c>
      <c r="B31" s="71" t="s">
        <v>184</v>
      </c>
      <c r="C31" s="72" t="s">
        <v>147</v>
      </c>
      <c r="D31" s="71" t="s">
        <v>156</v>
      </c>
      <c r="E31" s="71" t="s">
        <v>157</v>
      </c>
      <c r="F31" s="71">
        <v>1</v>
      </c>
      <c r="G31" s="78">
        <v>1</v>
      </c>
      <c r="H31" s="71"/>
      <c r="I31" s="72"/>
      <c r="J31" s="79"/>
      <c r="K31" s="95"/>
    </row>
    <row r="32" spans="1:11" ht="66" x14ac:dyDescent="0.25">
      <c r="A32" s="71">
        <v>3</v>
      </c>
      <c r="B32" s="71" t="s">
        <v>173</v>
      </c>
      <c r="C32" s="72" t="s">
        <v>148</v>
      </c>
      <c r="D32" s="71" t="s">
        <v>159</v>
      </c>
      <c r="E32" s="71">
        <v>155417</v>
      </c>
      <c r="F32" s="71">
        <v>1</v>
      </c>
      <c r="G32" s="78">
        <v>1</v>
      </c>
      <c r="H32" s="71"/>
      <c r="I32" s="72"/>
      <c r="J32" s="79"/>
      <c r="K32" s="95"/>
    </row>
    <row r="33" spans="1:12" ht="49.5" x14ac:dyDescent="0.25">
      <c r="A33" s="71">
        <v>4</v>
      </c>
      <c r="B33" s="71" t="s">
        <v>126</v>
      </c>
      <c r="C33" s="72" t="s">
        <v>180</v>
      </c>
      <c r="D33" s="68" t="s">
        <v>160</v>
      </c>
      <c r="E33" s="71">
        <v>115458</v>
      </c>
      <c r="F33" s="71">
        <v>1</v>
      </c>
      <c r="G33" s="12">
        <v>1</v>
      </c>
      <c r="K33" s="95"/>
      <c r="L33" s="63" t="s">
        <v>189</v>
      </c>
    </row>
    <row r="34" spans="1:12" ht="33" x14ac:dyDescent="0.25">
      <c r="A34" s="71">
        <v>5</v>
      </c>
      <c r="B34" s="71" t="s">
        <v>174</v>
      </c>
      <c r="C34" s="72" t="s">
        <v>149</v>
      </c>
      <c r="D34" s="71" t="s">
        <v>161</v>
      </c>
      <c r="E34" s="71" t="s">
        <v>162</v>
      </c>
      <c r="F34" s="71">
        <v>1</v>
      </c>
      <c r="G34" s="12">
        <v>1</v>
      </c>
      <c r="K34" s="95"/>
    </row>
    <row r="35" spans="1:12" ht="16.5" x14ac:dyDescent="0.25">
      <c r="A35" s="71">
        <v>6</v>
      </c>
      <c r="B35" s="71" t="s">
        <v>127</v>
      </c>
      <c r="C35" s="72" t="s">
        <v>181</v>
      </c>
      <c r="D35" s="71" t="s">
        <v>164</v>
      </c>
      <c r="E35" s="71">
        <v>1181</v>
      </c>
      <c r="F35" s="71">
        <v>1</v>
      </c>
      <c r="G35" s="12">
        <v>1</v>
      </c>
      <c r="K35" s="95"/>
    </row>
    <row r="36" spans="1:12" ht="66.75" customHeight="1" x14ac:dyDescent="0.25">
      <c r="A36" s="71">
        <v>7</v>
      </c>
      <c r="B36" s="71" t="s">
        <v>175</v>
      </c>
      <c r="C36" s="72" t="s">
        <v>150</v>
      </c>
      <c r="D36" s="71" t="s">
        <v>165</v>
      </c>
      <c r="E36" s="71">
        <v>14061</v>
      </c>
      <c r="F36" s="71">
        <v>1</v>
      </c>
      <c r="G36" s="12">
        <v>1</v>
      </c>
      <c r="K36" s="95"/>
    </row>
    <row r="37" spans="1:12" ht="110.25" customHeight="1" x14ac:dyDescent="0.25">
      <c r="A37" s="71">
        <v>8</v>
      </c>
      <c r="B37" s="71" t="s">
        <v>144</v>
      </c>
      <c r="C37" s="72" t="s">
        <v>192</v>
      </c>
      <c r="D37" s="71" t="s">
        <v>145</v>
      </c>
      <c r="E37" s="71">
        <v>4546</v>
      </c>
      <c r="F37" s="71">
        <v>1</v>
      </c>
      <c r="G37" s="12">
        <v>1</v>
      </c>
      <c r="K37" s="95"/>
    </row>
    <row r="38" spans="1:12" ht="49.5" x14ac:dyDescent="0.25">
      <c r="A38" s="71">
        <v>9</v>
      </c>
      <c r="B38" s="71" t="s">
        <v>128</v>
      </c>
      <c r="C38" s="72" t="s">
        <v>125</v>
      </c>
      <c r="D38" s="71" t="s">
        <v>129</v>
      </c>
      <c r="E38" s="71" t="s">
        <v>172</v>
      </c>
      <c r="F38" s="71">
        <v>1</v>
      </c>
      <c r="G38" s="12">
        <v>1</v>
      </c>
      <c r="K38" s="95"/>
    </row>
    <row r="39" spans="1:12" ht="16.5" x14ac:dyDescent="0.25">
      <c r="A39" s="80"/>
      <c r="B39" s="80"/>
      <c r="C39" s="81"/>
      <c r="D39" s="80"/>
      <c r="E39" s="80"/>
      <c r="F39" s="80"/>
      <c r="K39" s="82"/>
    </row>
    <row r="40" spans="1:12" s="69" customFormat="1" ht="48.75" customHeight="1" x14ac:dyDescent="0.25">
      <c r="A40" s="96" t="s">
        <v>190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</row>
  </sheetData>
  <mergeCells count="13">
    <mergeCell ref="K30:K38"/>
    <mergeCell ref="K6:K28"/>
    <mergeCell ref="A40:K40"/>
    <mergeCell ref="J19:J21"/>
    <mergeCell ref="J22:J23"/>
    <mergeCell ref="A29:K29"/>
    <mergeCell ref="A5:K5"/>
    <mergeCell ref="J12:J18"/>
    <mergeCell ref="A1:K1"/>
    <mergeCell ref="A2:K2"/>
    <mergeCell ref="A3:K3"/>
    <mergeCell ref="J6:J9"/>
    <mergeCell ref="J10:J11"/>
  </mergeCells>
  <phoneticPr fontId="25" type="noConversion"/>
  <pageMargins left="0.27559055118110237" right="0.27559055118110237" top="0.39370078740157483" bottom="0.39370078740157483" header="0" footer="0"/>
  <pageSetup paperSize="9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SO BO</vt:lpstr>
      <vt:lpstr>DANH MUC BAO TRI</vt:lpstr>
      <vt:lpstr>TEN THIET BI</vt:lpstr>
      <vt:lpstr>DMCG</vt:lpstr>
      <vt:lpstr>DMCG!Print_Titles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 nguyen</dc:creator>
  <cp:lastModifiedBy>ba nguyen</cp:lastModifiedBy>
  <cp:lastPrinted>2025-08-12T08:27:45Z</cp:lastPrinted>
  <dcterms:created xsi:type="dcterms:W3CDTF">2025-01-20T09:38:31Z</dcterms:created>
  <dcterms:modified xsi:type="dcterms:W3CDTF">2025-08-12T08:33:30Z</dcterms:modified>
</cp:coreProperties>
</file>